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1604\Downloads\"/>
    </mc:Choice>
  </mc:AlternateContent>
  <xr:revisionPtr revIDLastSave="0" documentId="13_ncr:1_{907B627E-DC9C-4E4C-8B97-50CCF9DC8F6A}" xr6:coauthVersionLast="47" xr6:coauthVersionMax="47" xr10:uidLastSave="{00000000-0000-0000-0000-000000000000}"/>
  <bookViews>
    <workbookView xWindow="-120" yWindow="-120" windowWidth="29040" windowHeight="15840" xr2:uid="{FE3DA157-1A19-498F-A321-9B8B9710553C}"/>
  </bookViews>
  <sheets>
    <sheet name="入力要領" sheetId="1" r:id="rId1"/>
    <sheet name="入力欄" sheetId="10" r:id="rId2"/>
    <sheet name="②提出（請求書）" sheetId="3" r:id="rId3"/>
    <sheet name="②提出（請求書） (複数)" sheetId="9" r:id="rId4"/>
    <sheet name="①請求書（控）" sheetId="2" r:id="rId5"/>
    <sheet name="①請求書（控） (複数)" sheetId="8" r:id="rId6"/>
    <sheet name="　③提出（納品書）" sheetId="7" state="veryHidden" r:id="rId7"/>
  </sheets>
  <definedNames>
    <definedName name="_xlnm._FilterDatabase" localSheetId="4" hidden="1">'①請求書（控）'!$A$16:$BW$32</definedName>
    <definedName name="_xlnm._FilterDatabase" localSheetId="5" hidden="1">'①請求書（控） (複数)'!$A$16:$BZ$31</definedName>
    <definedName name="_xlnm.Print_Area" localSheetId="4">'①請求書（控）'!$A$1:$BR$42</definedName>
    <definedName name="_xlnm.Print_Area" localSheetId="2">'②提出（請求書）'!$A$1:$BV$37</definedName>
    <definedName name="_xlnm.Print_Area" localSheetId="0">入力要領!$A$3:$E$63</definedName>
    <definedName name="_xlnm.Print_Titles" localSheetId="6">'　③提出（納品書）'!$14:$16</definedName>
    <definedName name="_xlnm.Print_Titles" localSheetId="4">'①請求書（控）'!$14:$16</definedName>
    <definedName name="_xlnm.Print_Titles" localSheetId="5">'①請求書（控） (複数)'!$14:$16</definedName>
    <definedName name="_xlnm.Print_Titles" localSheetId="2">'②提出（請求書）'!$15:$17</definedName>
    <definedName name="_xlnm.Print_Titles" localSheetId="3">'②提出（請求書） (複数)'!$15:$17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0" l="1"/>
  <c r="B18" i="10" s="1"/>
  <c r="J17" i="10"/>
  <c r="B19" i="10"/>
  <c r="I19" i="10"/>
  <c r="I17" i="10"/>
  <c r="B30" i="10"/>
  <c r="B29" i="10"/>
  <c r="B28" i="10"/>
  <c r="B27" i="10"/>
  <c r="B26" i="10"/>
  <c r="B25" i="10"/>
  <c r="B24" i="10"/>
  <c r="B23" i="10"/>
  <c r="B22" i="10"/>
  <c r="B21" i="10"/>
  <c r="B20" i="10"/>
  <c r="H4" i="8" l="1"/>
  <c r="J19" i="10"/>
  <c r="J20" i="10"/>
  <c r="J21" i="10"/>
  <c r="J22" i="10"/>
  <c r="J23" i="10"/>
  <c r="J24" i="10"/>
  <c r="J25" i="10"/>
  <c r="J26" i="10"/>
  <c r="J27" i="10"/>
  <c r="J28" i="10"/>
  <c r="J29" i="10"/>
  <c r="J30" i="10"/>
  <c r="J18" i="10"/>
  <c r="G14" i="10"/>
  <c r="O19" i="2" l="1"/>
  <c r="E19" i="2"/>
  <c r="L17" i="8"/>
  <c r="L18" i="9" s="1"/>
  <c r="B17" i="8"/>
  <c r="BG18" i="8" s="1"/>
  <c r="O17" i="8"/>
  <c r="O18" i="9" s="1"/>
  <c r="BS17" i="8"/>
  <c r="BM17" i="8"/>
  <c r="Y17" i="8"/>
  <c r="L19" i="8"/>
  <c r="L20" i="9" s="1"/>
  <c r="L20" i="8"/>
  <c r="L21" i="9" s="1"/>
  <c r="L21" i="8"/>
  <c r="L22" i="9" s="1"/>
  <c r="L22" i="8"/>
  <c r="L23" i="9" s="1"/>
  <c r="L23" i="8"/>
  <c r="L24" i="9" s="1"/>
  <c r="L24" i="8"/>
  <c r="L25" i="9" s="1"/>
  <c r="L25" i="8"/>
  <c r="L26" i="9" s="1"/>
  <c r="L26" i="8"/>
  <c r="L27" i="9" s="1"/>
  <c r="L27" i="8"/>
  <c r="L28" i="9" s="1"/>
  <c r="L28" i="8"/>
  <c r="L29" i="9" s="1"/>
  <c r="L29" i="8"/>
  <c r="L30" i="9" s="1"/>
  <c r="L30" i="8"/>
  <c r="L31" i="9" s="1"/>
  <c r="L18" i="8"/>
  <c r="L19" i="9" s="1"/>
  <c r="B18" i="8"/>
  <c r="BS18" i="8" s="1"/>
  <c r="Q4" i="8"/>
  <c r="AW9" i="8" s="1"/>
  <c r="AG11" i="8"/>
  <c r="AG12" i="9" s="1"/>
  <c r="AG10" i="8"/>
  <c r="AG11" i="9" s="1"/>
  <c r="AD12" i="2"/>
  <c r="AG12" i="3" s="1"/>
  <c r="AD11" i="2"/>
  <c r="AG11" i="3" s="1"/>
  <c r="I18" i="10"/>
  <c r="BM18" i="8" s="1"/>
  <c r="BM19" i="8"/>
  <c r="I20" i="10"/>
  <c r="BM20" i="8" s="1"/>
  <c r="I21" i="10"/>
  <c r="BM21" i="8" s="1"/>
  <c r="I22" i="10"/>
  <c r="BM22" i="8" s="1"/>
  <c r="I23" i="10"/>
  <c r="BM23" i="8" s="1"/>
  <c r="I24" i="10"/>
  <c r="I25" i="10"/>
  <c r="BM25" i="8" s="1"/>
  <c r="I26" i="10"/>
  <c r="BM26" i="8" s="1"/>
  <c r="I27" i="10"/>
  <c r="BM27" i="8" s="1"/>
  <c r="I28" i="10"/>
  <c r="BM28" i="8" s="1"/>
  <c r="I29" i="10"/>
  <c r="BM29" i="8" s="1"/>
  <c r="I30" i="10"/>
  <c r="BM30" i="8" s="1"/>
  <c r="BM24" i="8"/>
  <c r="Y30" i="8"/>
  <c r="O30" i="8"/>
  <c r="Y29" i="8"/>
  <c r="O29" i="8"/>
  <c r="Y28" i="8"/>
  <c r="O28" i="8"/>
  <c r="Y27" i="8"/>
  <c r="O27" i="8"/>
  <c r="Y26" i="8"/>
  <c r="O26" i="8"/>
  <c r="Y25" i="8"/>
  <c r="O25" i="8"/>
  <c r="Y24" i="8"/>
  <c r="O24" i="8"/>
  <c r="Y23" i="8"/>
  <c r="O23" i="8"/>
  <c r="Y22" i="8"/>
  <c r="O22" i="8"/>
  <c r="Y21" i="8"/>
  <c r="O21" i="8"/>
  <c r="Y20" i="8"/>
  <c r="O20" i="8"/>
  <c r="Y19" i="8"/>
  <c r="O19" i="8"/>
  <c r="Y18" i="8"/>
  <c r="O18" i="8"/>
  <c r="B19" i="8"/>
  <c r="B20" i="8"/>
  <c r="B21" i="8"/>
  <c r="B22" i="8"/>
  <c r="B23" i="8"/>
  <c r="B24" i="8"/>
  <c r="B25" i="8"/>
  <c r="B26" i="8"/>
  <c r="B27" i="8"/>
  <c r="BS27" i="8" s="1"/>
  <c r="B28" i="8"/>
  <c r="BS28" i="8" s="1"/>
  <c r="B29" i="8"/>
  <c r="B30" i="8"/>
  <c r="BS30" i="8" s="1"/>
  <c r="BS29" i="8"/>
  <c r="B14" i="10"/>
  <c r="BG17" i="2"/>
  <c r="B9" i="8"/>
  <c r="AF9" i="8"/>
  <c r="AE8" i="8"/>
  <c r="Z6" i="8"/>
  <c r="Z5" i="8"/>
  <c r="AB4" i="8"/>
  <c r="BN1" i="8"/>
  <c r="AW10" i="8" s="1"/>
  <c r="AC10" i="2"/>
  <c r="AB9" i="2"/>
  <c r="W7" i="2"/>
  <c r="W6" i="2"/>
  <c r="Y5" i="2"/>
  <c r="B10" i="2"/>
  <c r="O4" i="2"/>
  <c r="AT10" i="2" s="1"/>
  <c r="G4" i="2"/>
  <c r="J4" i="3" s="1"/>
  <c r="BK1" i="2"/>
  <c r="AT11" i="2" s="1"/>
  <c r="AZ17" i="2"/>
  <c r="V17" i="2"/>
  <c r="O17" i="2"/>
  <c r="R18" i="3" s="1"/>
  <c r="E17" i="2"/>
  <c r="BC19" i="2"/>
  <c r="BI18" i="8" l="1"/>
  <c r="BS19" i="8"/>
  <c r="BS20" i="8" s="1"/>
  <c r="BS21" i="8" s="1"/>
  <c r="BS22" i="8" s="1"/>
  <c r="BS23" i="8" s="1"/>
  <c r="BS24" i="8" s="1"/>
  <c r="BS25" i="8" s="1"/>
  <c r="BS26" i="8" s="1"/>
  <c r="BV26" i="8" s="1"/>
  <c r="BV17" i="8"/>
  <c r="BI19" i="8"/>
  <c r="BI25" i="8"/>
  <c r="Y19" i="9"/>
  <c r="Y23" i="9"/>
  <c r="Y29" i="9"/>
  <c r="Y31" i="9"/>
  <c r="BZ30" i="8"/>
  <c r="O23" i="9"/>
  <c r="Y24" i="9"/>
  <c r="O22" i="9"/>
  <c r="O19" i="9"/>
  <c r="O27" i="9"/>
  <c r="Y25" i="9"/>
  <c r="BZ18" i="8"/>
  <c r="O28" i="9"/>
  <c r="Y28" i="9"/>
  <c r="O29" i="9"/>
  <c r="BI24" i="8"/>
  <c r="O21" i="9"/>
  <c r="Y22" i="9"/>
  <c r="Y30" i="9"/>
  <c r="BI26" i="8"/>
  <c r="BZ21" i="8"/>
  <c r="BZ27" i="8"/>
  <c r="O24" i="9"/>
  <c r="O30" i="9"/>
  <c r="BG22" i="8"/>
  <c r="BZ28" i="8"/>
  <c r="O20" i="9"/>
  <c r="O25" i="9"/>
  <c r="O31" i="9"/>
  <c r="Y26" i="9"/>
  <c r="BI23" i="8"/>
  <c r="BZ29" i="8"/>
  <c r="Y20" i="9"/>
  <c r="Y21" i="9"/>
  <c r="AT12" i="2"/>
  <c r="P4" i="9"/>
  <c r="H4" i="9"/>
  <c r="R4" i="3"/>
  <c r="Y18" i="3"/>
  <c r="Y31" i="2"/>
  <c r="BV29" i="2" s="1"/>
  <c r="Y25" i="2"/>
  <c r="BV23" i="2" s="1"/>
  <c r="Y19" i="2"/>
  <c r="AI19" i="2" s="1"/>
  <c r="AS19" i="2" s="1"/>
  <c r="BH19" i="2" s="1"/>
  <c r="BZ17" i="8"/>
  <c r="BZ20" i="8"/>
  <c r="BH7" i="9"/>
  <c r="BV18" i="8"/>
  <c r="BW18" i="8"/>
  <c r="BV27" i="8"/>
  <c r="BW27" i="8"/>
  <c r="BV28" i="8"/>
  <c r="BW28" i="8"/>
  <c r="BV29" i="8"/>
  <c r="BW29" i="8"/>
  <c r="BV30" i="8"/>
  <c r="BW30" i="8"/>
  <c r="BW17" i="8"/>
  <c r="BX29" i="2"/>
  <c r="BW29" i="2"/>
  <c r="BX23" i="2"/>
  <c r="BW23" i="2"/>
  <c r="BW17" i="2"/>
  <c r="Y1" i="3"/>
  <c r="Y1" i="9"/>
  <c r="AI31" i="2"/>
  <c r="AS31" i="2" s="1"/>
  <c r="BH31" i="2" s="1"/>
  <c r="AI25" i="2"/>
  <c r="AS25" i="2" s="1"/>
  <c r="BH25" i="2" s="1"/>
  <c r="BI20" i="8"/>
  <c r="BG20" i="8"/>
  <c r="Y27" i="9"/>
  <c r="O26" i="9"/>
  <c r="Y18" i="9"/>
  <c r="BI17" i="8"/>
  <c r="BG17" i="8"/>
  <c r="BF32" i="3"/>
  <c r="R32" i="3"/>
  <c r="H32" i="3"/>
  <c r="BH30" i="3"/>
  <c r="AZ30" i="3"/>
  <c r="AV30" i="3"/>
  <c r="AT30" i="3"/>
  <c r="Y30" i="3"/>
  <c r="R30" i="3"/>
  <c r="Q30" i="3"/>
  <c r="P30" i="3"/>
  <c r="O30" i="3"/>
  <c r="N30" i="3"/>
  <c r="M30" i="3"/>
  <c r="L30" i="3"/>
  <c r="K30" i="3"/>
  <c r="J30" i="3"/>
  <c r="I30" i="3"/>
  <c r="H30" i="3"/>
  <c r="BF26" i="3"/>
  <c r="R26" i="3"/>
  <c r="H26" i="3"/>
  <c r="BH24" i="3"/>
  <c r="AZ24" i="3"/>
  <c r="AV24" i="3"/>
  <c r="AT24" i="3"/>
  <c r="Y24" i="3"/>
  <c r="R24" i="3"/>
  <c r="Q24" i="3"/>
  <c r="P24" i="3"/>
  <c r="O24" i="3"/>
  <c r="N24" i="3"/>
  <c r="M24" i="3"/>
  <c r="L24" i="3"/>
  <c r="K24" i="3"/>
  <c r="J24" i="3"/>
  <c r="I24" i="3"/>
  <c r="H24" i="3"/>
  <c r="BX17" i="2"/>
  <c r="BH18" i="3"/>
  <c r="AZ18" i="3"/>
  <c r="R20" i="3"/>
  <c r="H20" i="3"/>
  <c r="H18" i="3"/>
  <c r="I18" i="3"/>
  <c r="J18" i="3"/>
  <c r="K18" i="3"/>
  <c r="L18" i="3"/>
  <c r="M18" i="3"/>
  <c r="N18" i="3"/>
  <c r="O18" i="3"/>
  <c r="P18" i="3"/>
  <c r="Q18" i="3"/>
  <c r="AT18" i="3"/>
  <c r="AV18" i="3"/>
  <c r="BF20" i="3"/>
  <c r="BV21" i="8" l="1"/>
  <c r="BW26" i="8"/>
  <c r="BW20" i="8"/>
  <c r="BV20" i="8"/>
  <c r="BW23" i="8"/>
  <c r="BW19" i="8"/>
  <c r="BV23" i="8"/>
  <c r="BV19" i="8"/>
  <c r="BW22" i="8"/>
  <c r="BW21" i="8"/>
  <c r="BV22" i="8"/>
  <c r="BW25" i="8"/>
  <c r="BV25" i="8"/>
  <c r="BW24" i="8"/>
  <c r="BV24" i="8"/>
  <c r="BZ26" i="8"/>
  <c r="BI30" i="8"/>
  <c r="BG26" i="8"/>
  <c r="BG30" i="8"/>
  <c r="BZ25" i="8"/>
  <c r="BZ23" i="8"/>
  <c r="BG23" i="8"/>
  <c r="BG25" i="8"/>
  <c r="BI22" i="8"/>
  <c r="BG29" i="8"/>
  <c r="BZ19" i="8"/>
  <c r="BZ22" i="8"/>
  <c r="BG19" i="8"/>
  <c r="BI29" i="8"/>
  <c r="BG28" i="8"/>
  <c r="BG24" i="8"/>
  <c r="BZ24" i="8"/>
  <c r="BI28" i="8"/>
  <c r="BG21" i="8"/>
  <c r="BG27" i="8"/>
  <c r="BI21" i="8"/>
  <c r="BI27" i="8"/>
  <c r="BV17" i="2"/>
  <c r="AB32" i="3"/>
  <c r="AB20" i="3"/>
  <c r="AB26" i="3"/>
  <c r="AL32" i="3"/>
  <c r="BK32" i="3"/>
  <c r="AV32" i="3"/>
  <c r="BK26" i="3"/>
  <c r="AV26" i="3"/>
  <c r="AL26" i="3"/>
  <c r="AV20" i="3"/>
  <c r="BK20" i="3"/>
  <c r="AL20" i="3"/>
  <c r="BQ2" i="8" l="1"/>
  <c r="BQ2" i="9" s="1"/>
  <c r="BN2" i="2"/>
  <c r="BN2" i="7" s="1"/>
  <c r="BK2" i="7"/>
  <c r="G28" i="7"/>
  <c r="I18" i="7"/>
  <c r="E30" i="7"/>
  <c r="J29" i="7"/>
  <c r="H27" i="7"/>
  <c r="F26" i="7"/>
  <c r="K25" i="7"/>
  <c r="K24" i="7"/>
  <c r="E23" i="7"/>
  <c r="E22" i="7"/>
  <c r="I21" i="7"/>
  <c r="BS31" i="9"/>
  <c r="BI31" i="9"/>
  <c r="BG31" i="9"/>
  <c r="K31" i="9"/>
  <c r="J31" i="9"/>
  <c r="I31" i="9"/>
  <c r="H31" i="9"/>
  <c r="G31" i="9"/>
  <c r="F31" i="9"/>
  <c r="E31" i="9"/>
  <c r="D31" i="9"/>
  <c r="C31" i="9"/>
  <c r="B31" i="9"/>
  <c r="BS30" i="9"/>
  <c r="BI30" i="9"/>
  <c r="BG30" i="9"/>
  <c r="K30" i="9"/>
  <c r="J30" i="9"/>
  <c r="I30" i="9"/>
  <c r="H30" i="9"/>
  <c r="G30" i="9"/>
  <c r="F30" i="9"/>
  <c r="E30" i="9"/>
  <c r="D30" i="9"/>
  <c r="C30" i="9"/>
  <c r="B30" i="9"/>
  <c r="BS29" i="9"/>
  <c r="BI29" i="9"/>
  <c r="BG29" i="9"/>
  <c r="K29" i="9"/>
  <c r="J29" i="9"/>
  <c r="I29" i="9"/>
  <c r="H29" i="9"/>
  <c r="G29" i="9"/>
  <c r="F29" i="9"/>
  <c r="E29" i="9"/>
  <c r="D29" i="9"/>
  <c r="C29" i="9"/>
  <c r="B29" i="9"/>
  <c r="BS28" i="9"/>
  <c r="BI28" i="9"/>
  <c r="BG28" i="9"/>
  <c r="K28" i="9"/>
  <c r="J28" i="9"/>
  <c r="I28" i="9"/>
  <c r="H28" i="9"/>
  <c r="G28" i="9"/>
  <c r="F28" i="9"/>
  <c r="E28" i="9"/>
  <c r="D28" i="9"/>
  <c r="C28" i="9"/>
  <c r="B28" i="9"/>
  <c r="BS27" i="9"/>
  <c r="BI27" i="9"/>
  <c r="BG27" i="9"/>
  <c r="K27" i="9"/>
  <c r="J27" i="9"/>
  <c r="I27" i="9"/>
  <c r="H27" i="9"/>
  <c r="G27" i="9"/>
  <c r="F27" i="9"/>
  <c r="E27" i="9"/>
  <c r="D27" i="9"/>
  <c r="C27" i="9"/>
  <c r="B27" i="9"/>
  <c r="BS26" i="9"/>
  <c r="BI26" i="9"/>
  <c r="BG26" i="9"/>
  <c r="K26" i="9"/>
  <c r="J26" i="9"/>
  <c r="I26" i="9"/>
  <c r="H26" i="9"/>
  <c r="G26" i="9"/>
  <c r="F26" i="9"/>
  <c r="E26" i="9"/>
  <c r="D26" i="9"/>
  <c r="C26" i="9"/>
  <c r="B26" i="9"/>
  <c r="BS25" i="9"/>
  <c r="BI25" i="9"/>
  <c r="BG25" i="9"/>
  <c r="K25" i="9"/>
  <c r="J25" i="9"/>
  <c r="I25" i="9"/>
  <c r="H25" i="9"/>
  <c r="G25" i="9"/>
  <c r="F25" i="9"/>
  <c r="E25" i="9"/>
  <c r="D25" i="9"/>
  <c r="C25" i="9"/>
  <c r="B25" i="9"/>
  <c r="BS24" i="9"/>
  <c r="BI24" i="9"/>
  <c r="BG24" i="9"/>
  <c r="K24" i="9"/>
  <c r="J24" i="9"/>
  <c r="I24" i="9"/>
  <c r="H24" i="9"/>
  <c r="G24" i="9"/>
  <c r="F24" i="9"/>
  <c r="E24" i="9"/>
  <c r="D24" i="9"/>
  <c r="C24" i="9"/>
  <c r="B24" i="9"/>
  <c r="BS23" i="9"/>
  <c r="BI23" i="9"/>
  <c r="BG23" i="9"/>
  <c r="K23" i="9"/>
  <c r="J23" i="9"/>
  <c r="I23" i="9"/>
  <c r="H23" i="9"/>
  <c r="G23" i="9"/>
  <c r="F23" i="9"/>
  <c r="E23" i="9"/>
  <c r="D23" i="9"/>
  <c r="C23" i="9"/>
  <c r="B23" i="9"/>
  <c r="BS22" i="9"/>
  <c r="BI22" i="9"/>
  <c r="BG22" i="9"/>
  <c r="K22" i="9"/>
  <c r="J22" i="9"/>
  <c r="I22" i="9"/>
  <c r="H22" i="9"/>
  <c r="G22" i="9"/>
  <c r="F22" i="9"/>
  <c r="E22" i="9"/>
  <c r="D22" i="9"/>
  <c r="C22" i="9"/>
  <c r="B22" i="9"/>
  <c r="BS21" i="9"/>
  <c r="BI21" i="9"/>
  <c r="BG21" i="9"/>
  <c r="K21" i="9"/>
  <c r="J21" i="9"/>
  <c r="I21" i="9"/>
  <c r="H21" i="9"/>
  <c r="G21" i="9"/>
  <c r="F21" i="9"/>
  <c r="E21" i="9"/>
  <c r="D21" i="9"/>
  <c r="C21" i="9"/>
  <c r="B21" i="9"/>
  <c r="BS20" i="9"/>
  <c r="BI20" i="9"/>
  <c r="BG20" i="9"/>
  <c r="K20" i="9"/>
  <c r="J20" i="9"/>
  <c r="I20" i="9"/>
  <c r="H20" i="9"/>
  <c r="G20" i="9"/>
  <c r="F20" i="9"/>
  <c r="E20" i="9"/>
  <c r="D20" i="9"/>
  <c r="C20" i="9"/>
  <c r="B20" i="9"/>
  <c r="BS19" i="9"/>
  <c r="BI19" i="9"/>
  <c r="BG19" i="9"/>
  <c r="K19" i="9"/>
  <c r="J19" i="9"/>
  <c r="I19" i="9"/>
  <c r="H19" i="9"/>
  <c r="G19" i="9"/>
  <c r="F19" i="9"/>
  <c r="E19" i="9"/>
  <c r="D19" i="9"/>
  <c r="C19" i="9"/>
  <c r="B19" i="9"/>
  <c r="BS18" i="9"/>
  <c r="BI18" i="9"/>
  <c r="BG18" i="9"/>
  <c r="K18" i="9"/>
  <c r="J18" i="9"/>
  <c r="I18" i="9"/>
  <c r="H18" i="9"/>
  <c r="G18" i="9"/>
  <c r="F18" i="9"/>
  <c r="E18" i="9"/>
  <c r="D18" i="9"/>
  <c r="C18" i="9"/>
  <c r="B18" i="9"/>
  <c r="AR10" i="9"/>
  <c r="AQ10" i="9"/>
  <c r="AP10" i="9"/>
  <c r="AO10" i="9"/>
  <c r="AN10" i="9"/>
  <c r="AM10" i="9"/>
  <c r="AL10" i="9"/>
  <c r="AK10" i="9"/>
  <c r="AJ10" i="9"/>
  <c r="AI10" i="9"/>
  <c r="AH10" i="9"/>
  <c r="AG10" i="9"/>
  <c r="AF10" i="9"/>
  <c r="H10" i="9"/>
  <c r="G10" i="9"/>
  <c r="F10" i="9"/>
  <c r="E10" i="9"/>
  <c r="D10" i="9"/>
  <c r="C10" i="9"/>
  <c r="B10" i="9"/>
  <c r="AE9" i="9"/>
  <c r="Z8" i="9"/>
  <c r="Z7" i="9"/>
  <c r="Z6" i="9"/>
  <c r="AB5" i="9"/>
  <c r="BN1" i="9"/>
  <c r="BX30" i="8"/>
  <c r="BM31" i="9"/>
  <c r="BX29" i="8"/>
  <c r="BM30" i="9"/>
  <c r="BX28" i="8"/>
  <c r="BM29" i="9"/>
  <c r="BX27" i="8"/>
  <c r="BM28" i="9"/>
  <c r="BX26" i="8"/>
  <c r="BM27" i="9"/>
  <c r="BX25" i="8"/>
  <c r="BM26" i="9"/>
  <c r="BX24" i="8"/>
  <c r="BM25" i="9"/>
  <c r="BX23" i="8"/>
  <c r="BM24" i="9"/>
  <c r="BX22" i="8"/>
  <c r="BM23" i="9"/>
  <c r="BX21" i="8"/>
  <c r="BM22" i="9"/>
  <c r="BX20" i="8"/>
  <c r="BM21" i="9"/>
  <c r="BX19" i="8"/>
  <c r="BM20" i="9"/>
  <c r="BX18" i="8"/>
  <c r="BM19" i="9"/>
  <c r="BX17" i="8"/>
  <c r="BN2" i="9"/>
  <c r="BF30" i="7"/>
  <c r="AT30" i="7"/>
  <c r="AP30" i="7"/>
  <c r="AN30" i="7"/>
  <c r="AA30" i="7"/>
  <c r="S30" i="7"/>
  <c r="L30" i="7"/>
  <c r="BF29" i="7"/>
  <c r="AT29" i="7"/>
  <c r="AP29" i="7"/>
  <c r="AN29" i="7"/>
  <c r="AA29" i="7"/>
  <c r="S29" i="7"/>
  <c r="L29" i="7"/>
  <c r="G29" i="7"/>
  <c r="BF28" i="7"/>
  <c r="AT28" i="7"/>
  <c r="AP28" i="7"/>
  <c r="AN28" i="7"/>
  <c r="AA28" i="7"/>
  <c r="S28" i="7"/>
  <c r="L28" i="7"/>
  <c r="J28" i="7"/>
  <c r="I28" i="7"/>
  <c r="H28" i="7"/>
  <c r="B28" i="7"/>
  <c r="BF27" i="7"/>
  <c r="AT27" i="7"/>
  <c r="AP27" i="7"/>
  <c r="AN27" i="7"/>
  <c r="AA27" i="7"/>
  <c r="S27" i="7"/>
  <c r="L27" i="7"/>
  <c r="BF26" i="7"/>
  <c r="AT26" i="7"/>
  <c r="AP26" i="7"/>
  <c r="AN26" i="7"/>
  <c r="AA26" i="7"/>
  <c r="S26" i="7"/>
  <c r="L26" i="7"/>
  <c r="BF25" i="7"/>
  <c r="AT25" i="7"/>
  <c r="AP25" i="7"/>
  <c r="AN25" i="7"/>
  <c r="AA25" i="7"/>
  <c r="S25" i="7"/>
  <c r="L25" i="7"/>
  <c r="BF24" i="7"/>
  <c r="AT24" i="7"/>
  <c r="AP24" i="7"/>
  <c r="AN24" i="7"/>
  <c r="AA24" i="7"/>
  <c r="S24" i="7"/>
  <c r="L24" i="7"/>
  <c r="BF23" i="7"/>
  <c r="AT23" i="7"/>
  <c r="AP23" i="7"/>
  <c r="AN23" i="7"/>
  <c r="AA23" i="7"/>
  <c r="S23" i="7"/>
  <c r="L23" i="7"/>
  <c r="BF22" i="7"/>
  <c r="AT22" i="7"/>
  <c r="AP22" i="7"/>
  <c r="AN22" i="7"/>
  <c r="AA22" i="7"/>
  <c r="S22" i="7"/>
  <c r="L22" i="7"/>
  <c r="BF21" i="7"/>
  <c r="AT21" i="7"/>
  <c r="AP21" i="7"/>
  <c r="AN21" i="7"/>
  <c r="AA21" i="7"/>
  <c r="S21" i="7"/>
  <c r="L21" i="7"/>
  <c r="BF20" i="7"/>
  <c r="AT20" i="7"/>
  <c r="AN20" i="7"/>
  <c r="AA20" i="7"/>
  <c r="S20" i="7"/>
  <c r="L20" i="7"/>
  <c r="K20" i="7"/>
  <c r="J20" i="7"/>
  <c r="I20" i="7"/>
  <c r="H20" i="7"/>
  <c r="G20" i="7"/>
  <c r="F20" i="7"/>
  <c r="E20" i="7"/>
  <c r="D20" i="7"/>
  <c r="C20" i="7"/>
  <c r="B20" i="7"/>
  <c r="BF19" i="7"/>
  <c r="AT19" i="7"/>
  <c r="AP19" i="7"/>
  <c r="AN19" i="7"/>
  <c r="AA19" i="7"/>
  <c r="S19" i="7"/>
  <c r="L19" i="7"/>
  <c r="K19" i="7"/>
  <c r="J19" i="7"/>
  <c r="I19" i="7"/>
  <c r="H19" i="7"/>
  <c r="G19" i="7"/>
  <c r="F19" i="7"/>
  <c r="E19" i="7"/>
  <c r="D19" i="7"/>
  <c r="C19" i="7"/>
  <c r="B19" i="7"/>
  <c r="BF18" i="7"/>
  <c r="AT18" i="7"/>
  <c r="AP18" i="7"/>
  <c r="AN18" i="7"/>
  <c r="AA18" i="7"/>
  <c r="S18" i="7"/>
  <c r="L18" i="7"/>
  <c r="K18" i="7"/>
  <c r="J18" i="7"/>
  <c r="C18" i="7"/>
  <c r="B18" i="7"/>
  <c r="BF17" i="7"/>
  <c r="AT17" i="7"/>
  <c r="AP17" i="7"/>
  <c r="AN17" i="7"/>
  <c r="AA17" i="7"/>
  <c r="S17" i="7"/>
  <c r="L17" i="7"/>
  <c r="K17" i="7"/>
  <c r="J17" i="7"/>
  <c r="I17" i="7"/>
  <c r="H17" i="7"/>
  <c r="G17" i="7"/>
  <c r="F17" i="7"/>
  <c r="E17" i="7"/>
  <c r="D17" i="7"/>
  <c r="C17" i="7"/>
  <c r="B17" i="7"/>
  <c r="AO9" i="7"/>
  <c r="AN9" i="7"/>
  <c r="AM9" i="7"/>
  <c r="AL9" i="7"/>
  <c r="AK9" i="7"/>
  <c r="AJ9" i="7"/>
  <c r="AI9" i="7"/>
  <c r="AH9" i="7"/>
  <c r="AG9" i="7"/>
  <c r="AF9" i="7"/>
  <c r="AE9" i="7"/>
  <c r="AD9" i="7"/>
  <c r="AC9" i="7"/>
  <c r="H9" i="7"/>
  <c r="G9" i="7"/>
  <c r="F9" i="7"/>
  <c r="E9" i="7"/>
  <c r="D9" i="7"/>
  <c r="C9" i="7"/>
  <c r="B9" i="7"/>
  <c r="AB8" i="7"/>
  <c r="W7" i="7"/>
  <c r="W6" i="7"/>
  <c r="W5" i="7"/>
  <c r="Y4" i="7"/>
  <c r="BK1" i="7"/>
  <c r="K10" i="3"/>
  <c r="J10" i="3"/>
  <c r="I10" i="3"/>
  <c r="H10" i="3"/>
  <c r="G10" i="3"/>
  <c r="F10" i="3"/>
  <c r="E10" i="3"/>
  <c r="AR10" i="3"/>
  <c r="AQ10" i="3"/>
  <c r="AP10" i="3"/>
  <c r="AO10" i="3"/>
  <c r="AN10" i="3"/>
  <c r="AM10" i="3"/>
  <c r="AL10" i="3"/>
  <c r="AK10" i="3"/>
  <c r="AJ10" i="3"/>
  <c r="AI10" i="3"/>
  <c r="AH10" i="3"/>
  <c r="AG10" i="3"/>
  <c r="AF10" i="3"/>
  <c r="AE9" i="3"/>
  <c r="Z8" i="3"/>
  <c r="Z7" i="3"/>
  <c r="Z6" i="3"/>
  <c r="AB5" i="3"/>
  <c r="BN1" i="3"/>
  <c r="AZ30" i="7"/>
  <c r="AZ29" i="7"/>
  <c r="AZ28" i="7"/>
  <c r="AZ26" i="7"/>
  <c r="AZ24" i="7"/>
  <c r="AZ23" i="7"/>
  <c r="AZ20" i="7"/>
  <c r="AZ19" i="7"/>
  <c r="BX31" i="8" l="1"/>
  <c r="BA6" i="8" s="1"/>
  <c r="BA7" i="9" s="1"/>
  <c r="BV31" i="8"/>
  <c r="BA4" i="8" s="1"/>
  <c r="BW31" i="8"/>
  <c r="BA5" i="8" s="1"/>
  <c r="K21" i="7"/>
  <c r="AZ27" i="7"/>
  <c r="AZ22" i="7"/>
  <c r="K28" i="7"/>
  <c r="D28" i="7"/>
  <c r="I29" i="7"/>
  <c r="C28" i="7"/>
  <c r="E28" i="7"/>
  <c r="F28" i="7"/>
  <c r="H29" i="7"/>
  <c r="B29" i="7"/>
  <c r="K29" i="7"/>
  <c r="B21" i="7"/>
  <c r="C29" i="7"/>
  <c r="C21" i="7"/>
  <c r="D29" i="7"/>
  <c r="E21" i="7"/>
  <c r="E29" i="7"/>
  <c r="J21" i="7"/>
  <c r="F29" i="7"/>
  <c r="D21" i="7"/>
  <c r="F21" i="7"/>
  <c r="G21" i="7"/>
  <c r="H21" i="7"/>
  <c r="G26" i="7"/>
  <c r="H26" i="7"/>
  <c r="D24" i="7"/>
  <c r="E24" i="7"/>
  <c r="F24" i="7"/>
  <c r="B27" i="7"/>
  <c r="F27" i="7"/>
  <c r="D18" i="7"/>
  <c r="E18" i="7"/>
  <c r="C22" i="7"/>
  <c r="C30" i="7"/>
  <c r="F18" i="7"/>
  <c r="F22" i="7"/>
  <c r="F30" i="7"/>
  <c r="G18" i="7"/>
  <c r="G22" i="7"/>
  <c r="G30" i="7"/>
  <c r="H18" i="7"/>
  <c r="H22" i="7"/>
  <c r="H30" i="7"/>
  <c r="K22" i="7"/>
  <c r="F23" i="7"/>
  <c r="K30" i="7"/>
  <c r="D25" i="7"/>
  <c r="I26" i="7"/>
  <c r="F25" i="7"/>
  <c r="B26" i="7"/>
  <c r="J26" i="7"/>
  <c r="C26" i="7"/>
  <c r="K26" i="7"/>
  <c r="D26" i="7"/>
  <c r="E26" i="7"/>
  <c r="E25" i="7"/>
  <c r="C27" i="7"/>
  <c r="G25" i="7"/>
  <c r="I27" i="7"/>
  <c r="H25" i="7"/>
  <c r="J27" i="7"/>
  <c r="I25" i="7"/>
  <c r="K27" i="7"/>
  <c r="B25" i="7"/>
  <c r="J25" i="7"/>
  <c r="C25" i="7"/>
  <c r="G23" i="7"/>
  <c r="I22" i="7"/>
  <c r="H23" i="7"/>
  <c r="G24" i="7"/>
  <c r="D27" i="7"/>
  <c r="I30" i="7"/>
  <c r="B22" i="7"/>
  <c r="J22" i="7"/>
  <c r="I23" i="7"/>
  <c r="H24" i="7"/>
  <c r="E27" i="7"/>
  <c r="B30" i="7"/>
  <c r="J30" i="7"/>
  <c r="B23" i="7"/>
  <c r="I24" i="7"/>
  <c r="D22" i="7"/>
  <c r="C23" i="7"/>
  <c r="K23" i="7"/>
  <c r="B24" i="7"/>
  <c r="J24" i="7"/>
  <c r="G27" i="7"/>
  <c r="D30" i="7"/>
  <c r="J23" i="7"/>
  <c r="D23" i="7"/>
  <c r="C24" i="7"/>
  <c r="BM18" i="9"/>
  <c r="AZ21" i="7"/>
  <c r="AZ18" i="7"/>
  <c r="AZ25" i="7"/>
  <c r="BN2" i="3"/>
  <c r="BQ2" i="3"/>
  <c r="BU32" i="2"/>
  <c r="BO6" i="8" l="1"/>
  <c r="BO7" i="9" s="1"/>
  <c r="BA6" i="9"/>
  <c r="BH5" i="8"/>
  <c r="BH6" i="9" s="1"/>
  <c r="BA5" i="9"/>
  <c r="BH4" i="8"/>
  <c r="BH5" i="9" s="1"/>
  <c r="BA7" i="8"/>
  <c r="BA8" i="9" s="1"/>
  <c r="AX7" i="2"/>
  <c r="BL7" i="2" s="1"/>
  <c r="BS32" i="2"/>
  <c r="AX5" i="2" s="1"/>
  <c r="BE5" i="2" l="1"/>
  <c r="BH5" i="3" s="1"/>
  <c r="BA5" i="3"/>
  <c r="BO5" i="8"/>
  <c r="BO6" i="9" s="1"/>
  <c r="BH7" i="8"/>
  <c r="BH8" i="9" s="1"/>
  <c r="BO4" i="8"/>
  <c r="BO5" i="9" s="1"/>
  <c r="BA7" i="3"/>
  <c r="AX4" i="7"/>
  <c r="AX6" i="7"/>
  <c r="BL6" i="7"/>
  <c r="BO7" i="3"/>
  <c r="BE4" i="7" l="1"/>
  <c r="BO7" i="8"/>
  <c r="BO8" i="9" s="1"/>
  <c r="BL5" i="2"/>
  <c r="BL4" i="7" l="1"/>
  <c r="BO5" i="3"/>
  <c r="AP20" i="7"/>
  <c r="BT32" i="2"/>
  <c r="AX6" i="2" s="1"/>
  <c r="AZ17" i="7"/>
  <c r="BE6" i="2" l="1"/>
  <c r="BH6" i="3" s="1"/>
  <c r="BA6" i="3"/>
  <c r="AX8" i="2"/>
  <c r="AX5" i="7"/>
  <c r="BL6" i="2" l="1"/>
  <c r="BO6" i="3" s="1"/>
  <c r="AX7" i="7"/>
  <c r="BA8" i="3"/>
  <c r="BE5" i="7"/>
  <c r="BE8" i="2"/>
  <c r="BL5" i="7" l="1"/>
  <c r="BH8" i="3"/>
  <c r="BE7" i="7"/>
  <c r="BL8" i="2"/>
  <c r="BL7" i="7" l="1"/>
  <c r="BO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一弘</author>
  </authors>
  <commentList>
    <comment ref="B1" authorId="0" shapeId="0" xr:uid="{732BEE4F-4CAB-4314-BB14-A91E36602702}">
      <text>
        <r>
          <rPr>
            <b/>
            <sz val="16"/>
            <color indexed="81"/>
            <rFont val="MS P ゴシック"/>
            <family val="3"/>
            <charset val="128"/>
          </rPr>
          <t>05-を省略した7桁の数値です
不明な場合は現場担当者に確認をお願いします。</t>
        </r>
      </text>
    </comment>
    <comment ref="B8" authorId="0" shapeId="0" xr:uid="{FC7305D5-DA80-4739-955A-D3A182E20012}">
      <text>
        <r>
          <rPr>
            <b/>
            <sz val="16"/>
            <color indexed="81"/>
            <rFont val="MS P ゴシック"/>
            <family val="3"/>
            <charset val="128"/>
          </rPr>
          <t>Tを除く13桁の数値です
適格請求登録されてている協力会社様は、法人番号と同じになります。</t>
        </r>
      </text>
    </comment>
    <comment ref="B11" authorId="0" shapeId="0" xr:uid="{57D1386C-9550-4321-BBAE-8681CC92F59A}">
      <text>
        <r>
          <rPr>
            <b/>
            <sz val="16"/>
            <color indexed="81"/>
            <rFont val="MS P ゴシック"/>
            <family val="3"/>
            <charset val="128"/>
          </rPr>
          <t>該当支店を選択</t>
        </r>
      </text>
    </comment>
    <comment ref="B12" authorId="0" shapeId="0" xr:uid="{24790996-C62A-4DAB-94FB-5626F61B3141}">
      <text>
        <r>
          <rPr>
            <b/>
            <sz val="16"/>
            <color indexed="81"/>
            <rFont val="MS P ゴシック"/>
            <family val="3"/>
            <charset val="128"/>
          </rPr>
          <t>１請求書につき１担当者です
１枚の請求書に複数担当者を
入力しないでください</t>
        </r>
      </text>
    </comment>
    <comment ref="B16" authorId="0" shapeId="0" xr:uid="{63B3560E-9EBA-4406-96F4-92942AC39474}">
      <text>
        <r>
          <rPr>
            <b/>
            <sz val="9"/>
            <color indexed="81"/>
            <rFont val="MS P ゴシック"/>
            <family val="3"/>
            <charset val="128"/>
          </rPr>
          <t>複数工事の場合は必ず明細№を入力
注文書の明細番号と同じか確認</t>
        </r>
      </text>
    </comment>
    <comment ref="F16" authorId="0" shapeId="0" xr:uid="{810BE8AE-658C-49DA-80DA-AAABC7A1BA44}">
      <text>
        <r>
          <rPr>
            <b/>
            <sz val="9"/>
            <color indexed="81"/>
            <rFont val="MS P ゴシック"/>
            <family val="3"/>
            <charset val="128"/>
          </rPr>
          <t>複数工事の場合は
必ず100%</t>
        </r>
      </text>
    </comment>
    <comment ref="A17" authorId="0" shapeId="0" xr:uid="{20056D8C-3158-4E50-AEB8-8EF533D54C9B}">
      <text>
        <r>
          <rPr>
            <b/>
            <sz val="14"/>
            <color indexed="81"/>
            <rFont val="MS P ゴシック"/>
            <family val="3"/>
            <charset val="128"/>
          </rPr>
          <t>不明の場合は、担当者に確認してください</t>
        </r>
      </text>
    </comment>
    <comment ref="B17" authorId="0" shapeId="0" xr:uid="{942CB0B0-CA6C-4ABA-AF2E-90B7ADB7B88A}">
      <text>
        <r>
          <rPr>
            <b/>
            <sz val="14"/>
            <color indexed="81"/>
            <rFont val="MS P ゴシック"/>
            <family val="3"/>
            <charset val="128"/>
          </rPr>
          <t>複数明細でなければ
空欄</t>
        </r>
      </text>
    </comment>
    <comment ref="C17" authorId="0" shapeId="0" xr:uid="{BDAB9A09-AD2D-4DAB-8D5E-1847C8C11D4B}">
      <text>
        <r>
          <rPr>
            <b/>
            <sz val="14"/>
            <color indexed="81"/>
            <rFont val="MS P ゴシック"/>
            <family val="3"/>
            <charset val="128"/>
          </rPr>
          <t>05-を省略した番号</t>
        </r>
      </text>
    </comment>
    <comment ref="F17" authorId="0" shapeId="0" xr:uid="{45ADB8AA-09A3-409A-B3E5-C4939D9FA845}">
      <text>
        <r>
          <rPr>
            <b/>
            <sz val="14"/>
            <color indexed="81"/>
            <rFont val="MS P ゴシック"/>
            <family val="3"/>
            <charset val="128"/>
          </rPr>
          <t>完成一括払いあるいは②提出（請求書）複数を利用する場合は、必ず100%</t>
        </r>
      </text>
    </comment>
    <comment ref="A18" authorId="0" shapeId="0" xr:uid="{3783F41E-DC48-4FDD-A430-7F69E8B29D38}">
      <text>
        <r>
          <rPr>
            <b/>
            <sz val="14"/>
            <color indexed="81"/>
            <rFont val="MS P ゴシック"/>
            <family val="3"/>
            <charset val="128"/>
          </rPr>
          <t>不明の場合は、担当者に確認してください</t>
        </r>
      </text>
    </comment>
    <comment ref="B18" authorId="0" shapeId="0" xr:uid="{F78DC15A-8414-4A18-A839-C39A6DB4C0F4}">
      <text>
        <r>
          <rPr>
            <b/>
            <sz val="14"/>
            <color indexed="81"/>
            <rFont val="MS P ゴシック"/>
            <family val="3"/>
            <charset val="128"/>
          </rPr>
          <t>複数明細でなければ
空欄</t>
        </r>
      </text>
    </comment>
    <comment ref="C18" authorId="0" shapeId="0" xr:uid="{46391F02-6C27-4832-BAEA-11D2D7EDA229}">
      <text>
        <r>
          <rPr>
            <b/>
            <sz val="14"/>
            <color indexed="81"/>
            <rFont val="MS P ゴシック"/>
            <family val="3"/>
            <charset val="128"/>
          </rPr>
          <t>05-を省略した番号</t>
        </r>
      </text>
    </comment>
    <comment ref="F18" authorId="0" shapeId="0" xr:uid="{EBCE738A-610F-4A83-8BBA-BECEF622CF32}">
      <text>
        <r>
          <rPr>
            <b/>
            <sz val="14"/>
            <color indexed="81"/>
            <rFont val="MS P ゴシック"/>
            <family val="3"/>
            <charset val="128"/>
          </rPr>
          <t>完成一括払いあるいは②提出（請求書）複数を利用する場合は、必ず100%</t>
        </r>
      </text>
    </comment>
    <comment ref="A19" authorId="0" shapeId="0" xr:uid="{85BD0D72-3D59-4056-96D0-9A4E68349735}">
      <text>
        <r>
          <rPr>
            <b/>
            <sz val="14"/>
            <color indexed="81"/>
            <rFont val="MS P ゴシック"/>
            <family val="3"/>
            <charset val="128"/>
          </rPr>
          <t>不明の場合は、担当者に確認してください</t>
        </r>
      </text>
    </comment>
    <comment ref="B19" authorId="0" shapeId="0" xr:uid="{AAC11C54-8ED4-44D7-93FE-0CF30C8424AA}">
      <text>
        <r>
          <rPr>
            <b/>
            <sz val="14"/>
            <color indexed="81"/>
            <rFont val="MS P ゴシック"/>
            <family val="3"/>
            <charset val="128"/>
          </rPr>
          <t>複数明細でなければ
空欄</t>
        </r>
      </text>
    </comment>
    <comment ref="C19" authorId="0" shapeId="0" xr:uid="{CBBBD421-5DE2-486D-AEE1-460AB2BD9B6F}">
      <text>
        <r>
          <rPr>
            <b/>
            <sz val="14"/>
            <color indexed="81"/>
            <rFont val="MS P ゴシック"/>
            <family val="3"/>
            <charset val="128"/>
          </rPr>
          <t>05-を省略した番号</t>
        </r>
      </text>
    </comment>
    <comment ref="F19" authorId="0" shapeId="0" xr:uid="{B359C6B7-54F2-41B7-82BE-1BC77CF05E92}">
      <text>
        <r>
          <rPr>
            <b/>
            <sz val="14"/>
            <color indexed="81"/>
            <rFont val="MS P ゴシック"/>
            <family val="3"/>
            <charset val="128"/>
          </rPr>
          <t>完成一括払いあるいは②提出（請求書）複数を利用する場合は、必ず100%</t>
        </r>
      </text>
    </comment>
    <comment ref="A20" authorId="0" shapeId="0" xr:uid="{05CC48BF-D9D2-48AF-A70C-A425087A5E51}">
      <text>
        <r>
          <rPr>
            <b/>
            <sz val="14"/>
            <color indexed="81"/>
            <rFont val="MS P ゴシック"/>
            <family val="3"/>
            <charset val="128"/>
          </rPr>
          <t>不明の場合は、担当者に確認してください</t>
        </r>
      </text>
    </comment>
    <comment ref="B20" authorId="0" shapeId="0" xr:uid="{BFDCBFEF-5984-477F-8623-98D3D218F870}">
      <text>
        <r>
          <rPr>
            <b/>
            <sz val="14"/>
            <color indexed="81"/>
            <rFont val="MS P ゴシック"/>
            <family val="3"/>
            <charset val="128"/>
          </rPr>
          <t>複数明細でなければ
空欄</t>
        </r>
      </text>
    </comment>
    <comment ref="C20" authorId="0" shapeId="0" xr:uid="{825CDA89-D9E2-4BF7-B48B-E84C84137626}">
      <text>
        <r>
          <rPr>
            <b/>
            <sz val="14"/>
            <color indexed="81"/>
            <rFont val="MS P ゴシック"/>
            <family val="3"/>
            <charset val="128"/>
          </rPr>
          <t>05-を省略した番号</t>
        </r>
      </text>
    </comment>
    <comment ref="F20" authorId="0" shapeId="0" xr:uid="{D122DC15-DFE1-44BB-8DB4-DC20DCB70E78}">
      <text>
        <r>
          <rPr>
            <b/>
            <sz val="14"/>
            <color indexed="81"/>
            <rFont val="MS P ゴシック"/>
            <family val="3"/>
            <charset val="128"/>
          </rPr>
          <t>完成一括払いあるいは②提出（請求書）複数を利用する場合は、必ず100%</t>
        </r>
      </text>
    </comment>
    <comment ref="A21" authorId="0" shapeId="0" xr:uid="{4F60B423-DC13-46D3-B914-2079E0DC4141}">
      <text>
        <r>
          <rPr>
            <b/>
            <sz val="14"/>
            <color indexed="81"/>
            <rFont val="MS P ゴシック"/>
            <family val="3"/>
            <charset val="128"/>
          </rPr>
          <t>不明の場合は、担当者に確認してください</t>
        </r>
      </text>
    </comment>
    <comment ref="B21" authorId="0" shapeId="0" xr:uid="{32EFAC00-D7A9-4A09-9F6F-3611D474E14C}">
      <text>
        <r>
          <rPr>
            <b/>
            <sz val="14"/>
            <color indexed="81"/>
            <rFont val="MS P ゴシック"/>
            <family val="3"/>
            <charset val="128"/>
          </rPr>
          <t>複数明細でなければ
空欄</t>
        </r>
      </text>
    </comment>
    <comment ref="C21" authorId="0" shapeId="0" xr:uid="{5921B949-87AF-43BC-AEDB-131ABC1ADD51}">
      <text>
        <r>
          <rPr>
            <b/>
            <sz val="14"/>
            <color indexed="81"/>
            <rFont val="MS P ゴシック"/>
            <family val="3"/>
            <charset val="128"/>
          </rPr>
          <t>05-を省略した番号</t>
        </r>
      </text>
    </comment>
    <comment ref="F21" authorId="0" shapeId="0" xr:uid="{383637B8-DA37-485E-A0A4-9C7773BA4D3A}">
      <text>
        <r>
          <rPr>
            <b/>
            <sz val="14"/>
            <color indexed="81"/>
            <rFont val="MS P ゴシック"/>
            <family val="3"/>
            <charset val="128"/>
          </rPr>
          <t>完成一括払いあるいは②提出（請求書）複数を利用する場合は、必ず100%</t>
        </r>
      </text>
    </comment>
    <comment ref="A22" authorId="0" shapeId="0" xr:uid="{1301EEC3-CE1A-4F6D-BD79-7F16A0A0D97B}">
      <text>
        <r>
          <rPr>
            <b/>
            <sz val="14"/>
            <color indexed="81"/>
            <rFont val="MS P ゴシック"/>
            <family val="3"/>
            <charset val="128"/>
          </rPr>
          <t>不明の場合は、担当者に確認してください</t>
        </r>
      </text>
    </comment>
    <comment ref="B22" authorId="0" shapeId="0" xr:uid="{8858014B-9D26-4E4C-AAE2-45CA22C96CB7}">
      <text>
        <r>
          <rPr>
            <b/>
            <sz val="14"/>
            <color indexed="81"/>
            <rFont val="MS P ゴシック"/>
            <family val="3"/>
            <charset val="128"/>
          </rPr>
          <t>複数明細でなければ
空欄</t>
        </r>
      </text>
    </comment>
    <comment ref="C22" authorId="0" shapeId="0" xr:uid="{588AAC91-521B-4B1D-BB01-5D821C7B974E}">
      <text>
        <r>
          <rPr>
            <b/>
            <sz val="14"/>
            <color indexed="81"/>
            <rFont val="MS P ゴシック"/>
            <family val="3"/>
            <charset val="128"/>
          </rPr>
          <t>05-を省略した番号</t>
        </r>
      </text>
    </comment>
    <comment ref="F22" authorId="0" shapeId="0" xr:uid="{223F861A-2FC3-4CD2-B18A-C3824BB51C82}">
      <text>
        <r>
          <rPr>
            <b/>
            <sz val="14"/>
            <color indexed="81"/>
            <rFont val="MS P ゴシック"/>
            <family val="3"/>
            <charset val="128"/>
          </rPr>
          <t>完成一括払いあるいは②提出（請求書）複数を利用する場合は、必ず100%</t>
        </r>
      </text>
    </comment>
    <comment ref="A23" authorId="0" shapeId="0" xr:uid="{6266A5B0-96C5-4E7F-B024-72E1C68BED79}">
      <text>
        <r>
          <rPr>
            <b/>
            <sz val="14"/>
            <color indexed="81"/>
            <rFont val="MS P ゴシック"/>
            <family val="3"/>
            <charset val="128"/>
          </rPr>
          <t>不明の場合は、担当者に確認してください</t>
        </r>
      </text>
    </comment>
    <comment ref="B23" authorId="0" shapeId="0" xr:uid="{BA91566F-00FE-475A-9D0D-4D935EDCA69D}">
      <text>
        <r>
          <rPr>
            <b/>
            <sz val="14"/>
            <color indexed="81"/>
            <rFont val="MS P ゴシック"/>
            <family val="3"/>
            <charset val="128"/>
          </rPr>
          <t>複数明細でなければ
空欄</t>
        </r>
      </text>
    </comment>
    <comment ref="C23" authorId="0" shapeId="0" xr:uid="{087382F9-C6E0-4C37-999C-2346A7FB531D}">
      <text>
        <r>
          <rPr>
            <b/>
            <sz val="14"/>
            <color indexed="81"/>
            <rFont val="MS P ゴシック"/>
            <family val="3"/>
            <charset val="128"/>
          </rPr>
          <t>05-を省略した番号</t>
        </r>
      </text>
    </comment>
    <comment ref="F23" authorId="0" shapeId="0" xr:uid="{AE0CF992-CA15-432A-9494-46D79DC9BA81}">
      <text>
        <r>
          <rPr>
            <b/>
            <sz val="14"/>
            <color indexed="81"/>
            <rFont val="MS P ゴシック"/>
            <family val="3"/>
            <charset val="128"/>
          </rPr>
          <t>完成一括払いあるいは②提出（請求書）複数を利用する場合は、必ず100%</t>
        </r>
      </text>
    </comment>
    <comment ref="A24" authorId="0" shapeId="0" xr:uid="{E6638525-4FD9-4FBE-B56A-720725210D61}">
      <text>
        <r>
          <rPr>
            <b/>
            <sz val="14"/>
            <color indexed="81"/>
            <rFont val="MS P ゴシック"/>
            <family val="3"/>
            <charset val="128"/>
          </rPr>
          <t>不明の場合は、担当者に確認してください</t>
        </r>
      </text>
    </comment>
    <comment ref="B24" authorId="0" shapeId="0" xr:uid="{F2B5C973-B589-472C-8432-A41AA99ADCE3}">
      <text>
        <r>
          <rPr>
            <b/>
            <sz val="14"/>
            <color indexed="81"/>
            <rFont val="MS P ゴシック"/>
            <family val="3"/>
            <charset val="128"/>
          </rPr>
          <t>複数明細でなければ
空欄</t>
        </r>
      </text>
    </comment>
    <comment ref="C24" authorId="0" shapeId="0" xr:uid="{9AE95EBB-E433-49C7-88C9-85CD53E3B231}">
      <text>
        <r>
          <rPr>
            <b/>
            <sz val="14"/>
            <color indexed="81"/>
            <rFont val="MS P ゴシック"/>
            <family val="3"/>
            <charset val="128"/>
          </rPr>
          <t>05-を省略した番号</t>
        </r>
      </text>
    </comment>
    <comment ref="F24" authorId="0" shapeId="0" xr:uid="{227CE148-C46C-4A34-BD56-36D2661AC0B4}">
      <text>
        <r>
          <rPr>
            <b/>
            <sz val="14"/>
            <color indexed="81"/>
            <rFont val="MS P ゴシック"/>
            <family val="3"/>
            <charset val="128"/>
          </rPr>
          <t>完成一括払いあるいは②提出（請求書）複数を利用する場合は、必ず100%</t>
        </r>
      </text>
    </comment>
    <comment ref="A25" authorId="0" shapeId="0" xr:uid="{B91978D8-D8C8-4001-8082-8813B84A2510}">
      <text>
        <r>
          <rPr>
            <b/>
            <sz val="14"/>
            <color indexed="81"/>
            <rFont val="MS P ゴシック"/>
            <family val="3"/>
            <charset val="128"/>
          </rPr>
          <t>不明の場合は、担当者に確認してください</t>
        </r>
      </text>
    </comment>
    <comment ref="B25" authorId="0" shapeId="0" xr:uid="{9A88ED6B-29EB-42B8-BE27-6DE9A896ED8E}">
      <text>
        <r>
          <rPr>
            <b/>
            <sz val="14"/>
            <color indexed="81"/>
            <rFont val="MS P ゴシック"/>
            <family val="3"/>
            <charset val="128"/>
          </rPr>
          <t>複数明細でなければ
空欄</t>
        </r>
      </text>
    </comment>
    <comment ref="C25" authorId="0" shapeId="0" xr:uid="{D2150A54-E862-448E-BE96-509C67792B5E}">
      <text>
        <r>
          <rPr>
            <b/>
            <sz val="14"/>
            <color indexed="81"/>
            <rFont val="MS P ゴシック"/>
            <family val="3"/>
            <charset val="128"/>
          </rPr>
          <t>05-を省略した番号</t>
        </r>
      </text>
    </comment>
    <comment ref="F25" authorId="0" shapeId="0" xr:uid="{A9394034-3A37-436F-AD4E-4207DEB55D3C}">
      <text>
        <r>
          <rPr>
            <b/>
            <sz val="14"/>
            <color indexed="81"/>
            <rFont val="MS P ゴシック"/>
            <family val="3"/>
            <charset val="128"/>
          </rPr>
          <t>完成一括払いあるいは②提出（請求書）複数を利用する場合は、必ず100%</t>
        </r>
      </text>
    </comment>
    <comment ref="A26" authorId="0" shapeId="0" xr:uid="{E563B790-A2D7-4C56-88BD-6D05BB72152A}">
      <text>
        <r>
          <rPr>
            <b/>
            <sz val="14"/>
            <color indexed="81"/>
            <rFont val="MS P ゴシック"/>
            <family val="3"/>
            <charset val="128"/>
          </rPr>
          <t>不明の場合は、担当者に確認してください</t>
        </r>
      </text>
    </comment>
    <comment ref="B26" authorId="0" shapeId="0" xr:uid="{ACDC812C-899B-4C87-BB51-7D307E3153CE}">
      <text>
        <r>
          <rPr>
            <b/>
            <sz val="14"/>
            <color indexed="81"/>
            <rFont val="MS P ゴシック"/>
            <family val="3"/>
            <charset val="128"/>
          </rPr>
          <t>複数明細でなければ
空欄</t>
        </r>
      </text>
    </comment>
    <comment ref="C26" authorId="0" shapeId="0" xr:uid="{DB2F9AC8-7317-4B03-B794-2A56DD2E104E}">
      <text>
        <r>
          <rPr>
            <b/>
            <sz val="14"/>
            <color indexed="81"/>
            <rFont val="MS P ゴシック"/>
            <family val="3"/>
            <charset val="128"/>
          </rPr>
          <t>05-を省略した番号</t>
        </r>
      </text>
    </comment>
    <comment ref="F26" authorId="0" shapeId="0" xr:uid="{2B609F32-D3B0-4F74-BD9F-93302741342A}">
      <text>
        <r>
          <rPr>
            <b/>
            <sz val="14"/>
            <color indexed="81"/>
            <rFont val="MS P ゴシック"/>
            <family val="3"/>
            <charset val="128"/>
          </rPr>
          <t>完成一括払いあるいは②提出（請求書）複数を利用する場合は、必ず100%</t>
        </r>
      </text>
    </comment>
    <comment ref="A27" authorId="0" shapeId="0" xr:uid="{869F0D73-D950-493E-9F49-DA65218115FF}">
      <text>
        <r>
          <rPr>
            <b/>
            <sz val="14"/>
            <color indexed="81"/>
            <rFont val="MS P ゴシック"/>
            <family val="3"/>
            <charset val="128"/>
          </rPr>
          <t>不明の場合は、担当者に確認してください</t>
        </r>
      </text>
    </comment>
    <comment ref="B27" authorId="0" shapeId="0" xr:uid="{AA077746-7982-4EA9-9689-54D6966E8D4D}">
      <text>
        <r>
          <rPr>
            <b/>
            <sz val="14"/>
            <color indexed="81"/>
            <rFont val="MS P ゴシック"/>
            <family val="3"/>
            <charset val="128"/>
          </rPr>
          <t>複数明細でなければ
空欄</t>
        </r>
      </text>
    </comment>
    <comment ref="C27" authorId="0" shapeId="0" xr:uid="{454F61A4-7E36-4DB5-AFB9-F2EE785F4C22}">
      <text>
        <r>
          <rPr>
            <b/>
            <sz val="14"/>
            <color indexed="81"/>
            <rFont val="MS P ゴシック"/>
            <family val="3"/>
            <charset val="128"/>
          </rPr>
          <t>05-を省略した番号</t>
        </r>
      </text>
    </comment>
    <comment ref="F27" authorId="0" shapeId="0" xr:uid="{FC62B5F1-F53A-4016-AE32-2615AD4CA71C}">
      <text>
        <r>
          <rPr>
            <b/>
            <sz val="14"/>
            <color indexed="81"/>
            <rFont val="MS P ゴシック"/>
            <family val="3"/>
            <charset val="128"/>
          </rPr>
          <t>完成一括払いあるいは②提出（請求書）複数を利用する場合は、必ず100%</t>
        </r>
      </text>
    </comment>
    <comment ref="A28" authorId="0" shapeId="0" xr:uid="{7BF46EC0-39C7-434A-AA09-BD40F792A1FB}">
      <text>
        <r>
          <rPr>
            <b/>
            <sz val="14"/>
            <color indexed="81"/>
            <rFont val="MS P ゴシック"/>
            <family val="3"/>
            <charset val="128"/>
          </rPr>
          <t>不明の場合は、担当者に確認してください</t>
        </r>
      </text>
    </comment>
    <comment ref="B28" authorId="0" shapeId="0" xr:uid="{9D883013-F27A-4B2B-9DBF-972D24DBBCC7}">
      <text>
        <r>
          <rPr>
            <b/>
            <sz val="14"/>
            <color indexed="81"/>
            <rFont val="MS P ゴシック"/>
            <family val="3"/>
            <charset val="128"/>
          </rPr>
          <t>複数明細でなければ
空欄</t>
        </r>
      </text>
    </comment>
    <comment ref="C28" authorId="0" shapeId="0" xr:uid="{288003EC-8F37-4413-AB85-106BEA5DC12C}">
      <text>
        <r>
          <rPr>
            <b/>
            <sz val="14"/>
            <color indexed="81"/>
            <rFont val="MS P ゴシック"/>
            <family val="3"/>
            <charset val="128"/>
          </rPr>
          <t>05-を省略した番号</t>
        </r>
      </text>
    </comment>
    <comment ref="F28" authorId="0" shapeId="0" xr:uid="{2DDD1370-7253-4E4C-A5B7-AEB8696B186D}">
      <text>
        <r>
          <rPr>
            <b/>
            <sz val="14"/>
            <color indexed="81"/>
            <rFont val="MS P ゴシック"/>
            <family val="3"/>
            <charset val="128"/>
          </rPr>
          <t>完成一括払いあるいは②提出（請求書）複数を利用する場合は、必ず100%</t>
        </r>
      </text>
    </comment>
    <comment ref="A29" authorId="0" shapeId="0" xr:uid="{6C311BD6-9F1E-48FF-95C0-D63AEDC5EEB7}">
      <text>
        <r>
          <rPr>
            <b/>
            <sz val="14"/>
            <color indexed="81"/>
            <rFont val="MS P ゴシック"/>
            <family val="3"/>
            <charset val="128"/>
          </rPr>
          <t>不明の場合は、担当者に確認してください</t>
        </r>
      </text>
    </comment>
    <comment ref="B29" authorId="0" shapeId="0" xr:uid="{50282EC6-3F7E-4E0C-9350-BEA20E1580AB}">
      <text>
        <r>
          <rPr>
            <b/>
            <sz val="14"/>
            <color indexed="81"/>
            <rFont val="MS P ゴシック"/>
            <family val="3"/>
            <charset val="128"/>
          </rPr>
          <t>複数明細でなければ
空欄</t>
        </r>
      </text>
    </comment>
    <comment ref="C29" authorId="0" shapeId="0" xr:uid="{28EFF434-739C-4ACE-990B-D8DD566E954D}">
      <text>
        <r>
          <rPr>
            <b/>
            <sz val="14"/>
            <color indexed="81"/>
            <rFont val="MS P ゴシック"/>
            <family val="3"/>
            <charset val="128"/>
          </rPr>
          <t>05-を省略した番号</t>
        </r>
      </text>
    </comment>
    <comment ref="F29" authorId="0" shapeId="0" xr:uid="{183246DA-1523-4D7F-A003-052A25CA9540}">
      <text>
        <r>
          <rPr>
            <b/>
            <sz val="14"/>
            <color indexed="81"/>
            <rFont val="MS P ゴシック"/>
            <family val="3"/>
            <charset val="128"/>
          </rPr>
          <t>完成一括払いあるいは②提出（請求書）複数を利用する場合は、必ず100%</t>
        </r>
      </text>
    </comment>
    <comment ref="A30" authorId="0" shapeId="0" xr:uid="{F280397A-9017-4C84-9AAE-556493DE1DE6}">
      <text>
        <r>
          <rPr>
            <b/>
            <sz val="14"/>
            <color indexed="81"/>
            <rFont val="MS P ゴシック"/>
            <family val="3"/>
            <charset val="128"/>
          </rPr>
          <t>不明の場合は、担当者に確認してください</t>
        </r>
      </text>
    </comment>
    <comment ref="B30" authorId="0" shapeId="0" xr:uid="{882CB471-4A2A-4097-9B1D-474C10A60760}">
      <text>
        <r>
          <rPr>
            <b/>
            <sz val="14"/>
            <color indexed="81"/>
            <rFont val="MS P ゴシック"/>
            <family val="3"/>
            <charset val="128"/>
          </rPr>
          <t>複数明細でなければ
空欄</t>
        </r>
      </text>
    </comment>
    <comment ref="C30" authorId="0" shapeId="0" xr:uid="{C219B2C5-F41F-4D9A-ACD0-1F648D5D5BF2}">
      <text>
        <r>
          <rPr>
            <b/>
            <sz val="14"/>
            <color indexed="81"/>
            <rFont val="MS P ゴシック"/>
            <family val="3"/>
            <charset val="128"/>
          </rPr>
          <t>05-を省略した番号</t>
        </r>
      </text>
    </comment>
    <comment ref="F30" authorId="0" shapeId="0" xr:uid="{E5F3D5A6-ACC0-495D-8779-844CBAFA921B}">
      <text>
        <r>
          <rPr>
            <b/>
            <sz val="14"/>
            <color indexed="81"/>
            <rFont val="MS P ゴシック"/>
            <family val="3"/>
            <charset val="128"/>
          </rPr>
          <t>完成一括払いあるいは②提出（請求書）複数を利用する場合は、必ず100%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一弘</author>
  </authors>
  <commentList>
    <comment ref="Y1" authorId="0" shapeId="0" xr:uid="{1C4983E5-9BAD-4035-BD2F-337746E0ACAB}">
      <text>
        <r>
          <rPr>
            <b/>
            <sz val="18"/>
            <color indexed="81"/>
            <rFont val="MS P ゴシック"/>
            <family val="3"/>
            <charset val="128"/>
          </rPr>
          <t>ナカボーテックが作成した場合は支払通知書にすること</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一弘</author>
  </authors>
  <commentList>
    <comment ref="Y1" authorId="0" shapeId="0" xr:uid="{1EF38740-682B-4E3C-A655-30C064C810BF}">
      <text>
        <r>
          <rPr>
            <b/>
            <sz val="18"/>
            <color indexed="81"/>
            <rFont val="MS P ゴシック"/>
            <family val="3"/>
            <charset val="128"/>
          </rPr>
          <t>ナカボーテックが作成した場合は支払通知書にすること</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田中 一弘</author>
    <author>篠崎 幸夫</author>
  </authors>
  <commentList>
    <comment ref="G4" authorId="0" shapeId="0" xr:uid="{966A9BCF-9633-4904-8AE3-A87FDA75AF5F}">
      <text>
        <r>
          <rPr>
            <b/>
            <sz val="16"/>
            <color indexed="81"/>
            <rFont val="MS P ゴシック"/>
            <family val="3"/>
            <charset val="128"/>
          </rPr>
          <t>該当支店を選択</t>
        </r>
      </text>
    </comment>
    <comment ref="O4" authorId="0" shapeId="0" xr:uid="{6ABE831B-C098-4EAF-AEAE-9E8225CE8688}">
      <text>
        <r>
          <rPr>
            <b/>
            <sz val="16"/>
            <color indexed="81"/>
            <rFont val="MS P ゴシック"/>
            <family val="3"/>
            <charset val="128"/>
          </rPr>
          <t>担当者名を記載</t>
        </r>
      </text>
    </comment>
    <comment ref="Y5" authorId="1" shapeId="0" xr:uid="{500653B5-2E20-4EDD-9D9F-E87A2394678D}">
      <text>
        <r>
          <rPr>
            <b/>
            <sz val="16"/>
            <color indexed="10"/>
            <rFont val="MS P ゴシック"/>
            <family val="3"/>
            <charset val="128"/>
          </rPr>
          <t>"-"は、入力不要</t>
        </r>
      </text>
    </comment>
    <comment ref="B10" authorId="0" shapeId="0" xr:uid="{63E3AB30-D317-41AC-8B98-041476D84143}">
      <text>
        <r>
          <rPr>
            <b/>
            <sz val="14"/>
            <color indexed="81"/>
            <rFont val="MS P ゴシック"/>
            <family val="3"/>
            <charset val="128"/>
          </rPr>
          <t>わからない場合は、ﾅｶﾎﾞｰ現場担当者に確認ください</t>
        </r>
      </text>
    </comment>
    <comment ref="AC10" authorId="1" shapeId="0" xr:uid="{C5F6154D-8921-4E95-A410-F9ACD64C7838}">
      <text>
        <r>
          <rPr>
            <b/>
            <sz val="16"/>
            <color indexed="10"/>
            <rFont val="MS P ゴシック"/>
            <family val="3"/>
            <charset val="128"/>
          </rPr>
          <t>"T"を除く13桁の半角英数字</t>
        </r>
      </text>
    </comment>
    <comment ref="E17" authorId="0" shapeId="0" xr:uid="{322E6459-BAA9-42ED-B4F1-EB20B011C008}">
      <text>
        <r>
          <rPr>
            <b/>
            <sz val="16"/>
            <color indexed="81"/>
            <rFont val="MS P ゴシック"/>
            <family val="3"/>
            <charset val="128"/>
          </rPr>
          <t>わからない場合は、ナカボーテック現場担当者に確認ください</t>
        </r>
      </text>
    </comment>
    <comment ref="O17" authorId="0" shapeId="0" xr:uid="{7123C3E8-696B-4F18-A3E9-88A0D86A054F}">
      <text>
        <r>
          <rPr>
            <b/>
            <sz val="16"/>
            <color indexed="81"/>
            <rFont val="MS P ゴシック"/>
            <family val="3"/>
            <charset val="128"/>
          </rPr>
          <t>わからない場合は、ﾅｶﾎﾞｰ現場担当者に確認ください</t>
        </r>
      </text>
    </comment>
    <comment ref="AV17" authorId="0" shapeId="0" xr:uid="{272F5752-05F7-4489-A716-FA4F2C09B671}">
      <text>
        <r>
          <rPr>
            <b/>
            <sz val="16"/>
            <color indexed="81"/>
            <rFont val="MS P ゴシック"/>
            <family val="3"/>
            <charset val="128"/>
          </rPr>
          <t>分納でも
１とする</t>
        </r>
      </text>
    </comment>
    <comment ref="AZ17" authorId="0" shapeId="0" xr:uid="{9045688D-6AC3-41A6-AF6B-880B0BE1E782}">
      <text>
        <r>
          <rPr>
            <b/>
            <sz val="16"/>
            <color indexed="81"/>
            <rFont val="MS P ゴシック"/>
            <family val="3"/>
            <charset val="128"/>
          </rPr>
          <t>わからない場合は、ﾅｶﾎﾞｰ現場担当者に確認ください</t>
        </r>
      </text>
    </comment>
    <comment ref="BG17" authorId="0" shapeId="0" xr:uid="{A2EAD9ED-BD63-428C-89CD-D1836B0CF1DC}">
      <text>
        <r>
          <rPr>
            <b/>
            <sz val="16"/>
            <color indexed="81"/>
            <rFont val="MS P ゴシック"/>
            <family val="3"/>
            <charset val="128"/>
          </rPr>
          <t>わからない場合は、ﾅｶﾎﾞｰ現場担当者に確認ください</t>
        </r>
      </text>
    </comment>
    <comment ref="BC19" authorId="0" shapeId="0" xr:uid="{3966E2DD-673E-423F-8A18-67D5FB418367}">
      <text>
        <r>
          <rPr>
            <b/>
            <sz val="22"/>
            <color indexed="81"/>
            <rFont val="MS P ゴシック"/>
            <family val="3"/>
            <charset val="128"/>
          </rPr>
          <t>基本10%</t>
        </r>
      </text>
    </comment>
    <comment ref="E23" authorId="0" shapeId="0" xr:uid="{38F56887-3FC6-4564-A4B8-40E3CFB48862}">
      <text>
        <r>
          <rPr>
            <b/>
            <sz val="16"/>
            <color indexed="81"/>
            <rFont val="MS P ゴシック"/>
            <family val="3"/>
            <charset val="128"/>
          </rPr>
          <t>わからない場合は、ナカボーテック現場担当者に確認ください</t>
        </r>
      </text>
    </comment>
    <comment ref="O23" authorId="0" shapeId="0" xr:uid="{C6E07123-E2FD-4F2B-B511-5E5939FD488D}">
      <text>
        <r>
          <rPr>
            <b/>
            <sz val="16"/>
            <color indexed="81"/>
            <rFont val="MS P ゴシック"/>
            <family val="3"/>
            <charset val="128"/>
          </rPr>
          <t>わからない場合は、ﾅｶﾎﾞｰ現場担当者に確認ください</t>
        </r>
      </text>
    </comment>
    <comment ref="AV23" authorId="0" shapeId="0" xr:uid="{2EEAD0F5-60FB-46DF-B077-4738BBDCB359}">
      <text>
        <r>
          <rPr>
            <b/>
            <sz val="16"/>
            <color indexed="81"/>
            <rFont val="MS P ゴシック"/>
            <family val="3"/>
            <charset val="128"/>
          </rPr>
          <t>分納でも
１とする</t>
        </r>
      </text>
    </comment>
    <comment ref="AZ23" authorId="0" shapeId="0" xr:uid="{2B7D6082-BCAA-41A8-BA41-42914992D706}">
      <text>
        <r>
          <rPr>
            <b/>
            <sz val="16"/>
            <color indexed="81"/>
            <rFont val="MS P ゴシック"/>
            <family val="3"/>
            <charset val="128"/>
          </rPr>
          <t>わからない場合は、ﾅｶﾎﾞｰ現場担当者に確認ください</t>
        </r>
      </text>
    </comment>
    <comment ref="BG23" authorId="0" shapeId="0" xr:uid="{683CC294-F5A8-4A51-B5DB-1402F82AF753}">
      <text>
        <r>
          <rPr>
            <b/>
            <sz val="16"/>
            <color indexed="81"/>
            <rFont val="MS P ゴシック"/>
            <family val="3"/>
            <charset val="128"/>
          </rPr>
          <t>わからない場合は、ﾅｶﾎﾞｰ現場担当者に確認ください</t>
        </r>
      </text>
    </comment>
    <comment ref="BC25" authorId="0" shapeId="0" xr:uid="{FE309CDF-0078-47CC-8B42-170EEC7C2D92}">
      <text>
        <r>
          <rPr>
            <b/>
            <sz val="22"/>
            <color indexed="81"/>
            <rFont val="MS P ゴシック"/>
            <family val="3"/>
            <charset val="128"/>
          </rPr>
          <t>基本10%</t>
        </r>
      </text>
    </comment>
    <comment ref="E29" authorId="0" shapeId="0" xr:uid="{695A7379-1768-4B1D-9050-0CFF170741C3}">
      <text>
        <r>
          <rPr>
            <b/>
            <sz val="16"/>
            <color indexed="81"/>
            <rFont val="MS P ゴシック"/>
            <family val="3"/>
            <charset val="128"/>
          </rPr>
          <t>わからない場合は、ナカボーテック現場担当者に確認ください</t>
        </r>
      </text>
    </comment>
    <comment ref="O29" authorId="0" shapeId="0" xr:uid="{AC0C2639-2801-4318-8123-9C95E71A836F}">
      <text>
        <r>
          <rPr>
            <b/>
            <sz val="16"/>
            <color indexed="81"/>
            <rFont val="MS P ゴシック"/>
            <family val="3"/>
            <charset val="128"/>
          </rPr>
          <t>わからない場合は、ﾅｶﾎﾞｰ現場担当者に確認ください</t>
        </r>
      </text>
    </comment>
    <comment ref="AV29" authorId="0" shapeId="0" xr:uid="{C6F7BBDC-DDD2-42C0-94E4-0726FD6B8995}">
      <text>
        <r>
          <rPr>
            <b/>
            <sz val="16"/>
            <color indexed="81"/>
            <rFont val="MS P ゴシック"/>
            <family val="3"/>
            <charset val="128"/>
          </rPr>
          <t>分納でも
１とする</t>
        </r>
      </text>
    </comment>
    <comment ref="AZ29" authorId="0" shapeId="0" xr:uid="{51E03E34-8D42-4426-B120-37B0993B4832}">
      <text>
        <r>
          <rPr>
            <b/>
            <sz val="16"/>
            <color indexed="81"/>
            <rFont val="MS P ゴシック"/>
            <family val="3"/>
            <charset val="128"/>
          </rPr>
          <t>わからない場合は、ﾅｶﾎﾞｰ現場担当者に確認ください</t>
        </r>
      </text>
    </comment>
    <comment ref="BG29" authorId="0" shapeId="0" xr:uid="{56D13F7E-700B-4A51-A148-131CEBB63AE2}">
      <text>
        <r>
          <rPr>
            <b/>
            <sz val="16"/>
            <color indexed="81"/>
            <rFont val="MS P ゴシック"/>
            <family val="3"/>
            <charset val="128"/>
          </rPr>
          <t>わからない場合は、ﾅｶﾎﾞｰ現場担当者に確認ください</t>
        </r>
      </text>
    </comment>
    <comment ref="BC31" authorId="0" shapeId="0" xr:uid="{1C7435F4-B9B6-4E40-B4F7-C825236ABEDA}">
      <text>
        <r>
          <rPr>
            <b/>
            <sz val="22"/>
            <color indexed="81"/>
            <rFont val="MS P ゴシック"/>
            <family val="3"/>
            <charset val="128"/>
          </rPr>
          <t>基本10%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田中 一弘</author>
    <author>篠崎 幸夫</author>
  </authors>
  <commentList>
    <comment ref="H4" authorId="0" shapeId="0" xr:uid="{E3A2E4FB-DC34-4CFF-AA07-FC341C623FD6}">
      <text>
        <r>
          <rPr>
            <b/>
            <sz val="16"/>
            <color indexed="81"/>
            <rFont val="MS P ゴシック"/>
            <family val="3"/>
            <charset val="128"/>
          </rPr>
          <t>該当支店を選択</t>
        </r>
      </text>
    </comment>
    <comment ref="Q4" authorId="0" shapeId="0" xr:uid="{591309EE-2C66-4792-BBA9-D54520336D03}">
      <text>
        <r>
          <rPr>
            <b/>
            <sz val="16"/>
            <color indexed="81"/>
            <rFont val="MS P ゴシック"/>
            <family val="3"/>
            <charset val="128"/>
          </rPr>
          <t>担当者名を記載</t>
        </r>
      </text>
    </comment>
    <comment ref="AB4" authorId="1" shapeId="0" xr:uid="{32F2264A-B5D7-4057-ABFE-389F6B48FAA2}">
      <text>
        <r>
          <rPr>
            <b/>
            <sz val="11"/>
            <color indexed="10"/>
            <rFont val="MS P ゴシック"/>
            <family val="3"/>
            <charset val="128"/>
          </rPr>
          <t>"-"は、入力不要</t>
        </r>
      </text>
    </comment>
    <comment ref="AF9" authorId="1" shapeId="0" xr:uid="{E2061330-53E2-4114-974C-C8F44D93DF50}">
      <text>
        <r>
          <rPr>
            <b/>
            <sz val="16"/>
            <color indexed="10"/>
            <rFont val="MS P ゴシック"/>
            <family val="3"/>
            <charset val="128"/>
          </rPr>
          <t>"T"を除く13桁の半角英数字</t>
        </r>
      </text>
    </comment>
  </commentList>
</comments>
</file>

<file path=xl/sharedStrings.xml><?xml version="1.0" encoding="utf-8"?>
<sst xmlns="http://schemas.openxmlformats.org/spreadsheetml/2006/main" count="472" uniqueCount="208">
  <si>
    <t>取引先　各位</t>
    <rPh sb="0" eb="2">
      <t>トリヒキ</t>
    </rPh>
    <rPh sb="2" eb="3">
      <t>サキ</t>
    </rPh>
    <rPh sb="4" eb="6">
      <t>カクイ</t>
    </rPh>
    <phoneticPr fontId="1"/>
  </si>
  <si>
    <t>記</t>
    <rPh sb="0" eb="1">
      <t>キ</t>
    </rPh>
    <phoneticPr fontId="1"/>
  </si>
  <si>
    <t>１．</t>
    <phoneticPr fontId="1"/>
  </si>
  <si>
    <t>１）</t>
    <phoneticPr fontId="1"/>
  </si>
  <si>
    <t>＜入力項目について＞</t>
    <rPh sb="1" eb="3">
      <t>ニュウリョク</t>
    </rPh>
    <rPh sb="3" eb="5">
      <t>コウモク</t>
    </rPh>
    <phoneticPr fontId="1"/>
  </si>
  <si>
    <t>＜項目説明＞</t>
    <rPh sb="1" eb="3">
      <t>コウモク</t>
    </rPh>
    <rPh sb="3" eb="5">
      <t>セツメイ</t>
    </rPh>
    <phoneticPr fontId="1"/>
  </si>
  <si>
    <t>…</t>
    <phoneticPr fontId="1"/>
  </si>
  <si>
    <t>当社指定の注文番号</t>
    <rPh sb="0" eb="2">
      <t>トウシャ</t>
    </rPh>
    <rPh sb="2" eb="4">
      <t>シテイ</t>
    </rPh>
    <rPh sb="5" eb="7">
      <t>チュウモン</t>
    </rPh>
    <rPh sb="7" eb="9">
      <t>バンゴウ</t>
    </rPh>
    <phoneticPr fontId="1"/>
  </si>
  <si>
    <t>単位</t>
    <rPh sb="0" eb="2">
      <t>タンイ</t>
    </rPh>
    <phoneticPr fontId="1"/>
  </si>
  <si>
    <t>数量</t>
    <rPh sb="0" eb="2">
      <t>スウリョウ</t>
    </rPh>
    <phoneticPr fontId="1"/>
  </si>
  <si>
    <t>単価</t>
    <rPh sb="0" eb="2">
      <t>タンカ</t>
    </rPh>
    <phoneticPr fontId="1"/>
  </si>
  <si>
    <t>・税率</t>
    <rPh sb="1" eb="3">
      <t>ゼイリツ</t>
    </rPh>
    <phoneticPr fontId="1"/>
  </si>
  <si>
    <t>※適用する税率（10%、8%、非税）を選択してください。</t>
    <rPh sb="1" eb="3">
      <t>テキヨウ</t>
    </rPh>
    <rPh sb="5" eb="7">
      <t>ゼイリツ</t>
    </rPh>
    <rPh sb="19" eb="21">
      <t>センタク</t>
    </rPh>
    <phoneticPr fontId="1"/>
  </si>
  <si>
    <t>＜今回の請求に対する合計欄＞</t>
    <rPh sb="1" eb="3">
      <t>コンカイ</t>
    </rPh>
    <rPh sb="4" eb="6">
      <t>セイキュウ</t>
    </rPh>
    <rPh sb="7" eb="8">
      <t>タイ</t>
    </rPh>
    <rPh sb="10" eb="12">
      <t>ゴウケイ</t>
    </rPh>
    <rPh sb="12" eb="13">
      <t>ラン</t>
    </rPh>
    <phoneticPr fontId="1"/>
  </si>
  <si>
    <t>・消費税額</t>
    <rPh sb="1" eb="4">
      <t>ショウヒゼイ</t>
    </rPh>
    <rPh sb="4" eb="5">
      <t>ガク</t>
    </rPh>
    <phoneticPr fontId="1"/>
  </si>
  <si>
    <t>２）</t>
    <phoneticPr fontId="1"/>
  </si>
  <si>
    <t>２．</t>
    <phoneticPr fontId="1"/>
  </si>
  <si>
    <t>＜各シート＞</t>
    <rPh sb="1" eb="2">
      <t>カク</t>
    </rPh>
    <phoneticPr fontId="1"/>
  </si>
  <si>
    <t>３．</t>
    <phoneticPr fontId="1"/>
  </si>
  <si>
    <t>以上</t>
    <rPh sb="0" eb="2">
      <t>イジョウ</t>
    </rPh>
    <phoneticPr fontId="1"/>
  </si>
  <si>
    <t>　株式会社ナカボーテック　御中　</t>
    <rPh sb="1" eb="5">
      <t>カブシキカイシャ</t>
    </rPh>
    <rPh sb="13" eb="15">
      <t>オンチュウ</t>
    </rPh>
    <phoneticPr fontId="1"/>
  </si>
  <si>
    <t>消費税額</t>
    <rPh sb="0" eb="3">
      <t>ショウヒゼイ</t>
    </rPh>
    <rPh sb="3" eb="4">
      <t>ガク</t>
    </rPh>
    <phoneticPr fontId="1"/>
  </si>
  <si>
    <t>〒</t>
    <phoneticPr fontId="1"/>
  </si>
  <si>
    <t>8%対象</t>
    <rPh sb="2" eb="4">
      <t>タイショウ</t>
    </rPh>
    <phoneticPr fontId="1"/>
  </si>
  <si>
    <t>10%対象</t>
    <rPh sb="3" eb="5">
      <t>タイショウ</t>
    </rPh>
    <phoneticPr fontId="1"/>
  </si>
  <si>
    <t>非課税等</t>
    <rPh sb="0" eb="3">
      <t>ヒカゼイ</t>
    </rPh>
    <rPh sb="3" eb="4">
      <t>トウ</t>
    </rPh>
    <phoneticPr fontId="1"/>
  </si>
  <si>
    <t>取引先コード</t>
    <rPh sb="0" eb="3">
      <t>トリヒキサキ</t>
    </rPh>
    <phoneticPr fontId="1"/>
  </si>
  <si>
    <t>検収年月日</t>
    <rPh sb="0" eb="2">
      <t>ケンシュウ</t>
    </rPh>
    <rPh sb="2" eb="5">
      <t>ネンガッピ</t>
    </rPh>
    <phoneticPr fontId="1"/>
  </si>
  <si>
    <t>合計金額</t>
    <rPh sb="0" eb="1">
      <t>ゴウ</t>
    </rPh>
    <rPh sb="1" eb="2">
      <t>ケイ</t>
    </rPh>
    <rPh sb="2" eb="3">
      <t>キン</t>
    </rPh>
    <rPh sb="3" eb="4">
      <t>ガク</t>
    </rPh>
    <phoneticPr fontId="1"/>
  </si>
  <si>
    <t>西暦</t>
    <rPh sb="0" eb="2">
      <t>セイレキ</t>
    </rPh>
    <phoneticPr fontId="1"/>
  </si>
  <si>
    <t>年</t>
    <rPh sb="0" eb="1">
      <t>ネン</t>
    </rPh>
    <phoneticPr fontId="1"/>
  </si>
  <si>
    <t>月</t>
    <rPh sb="0" eb="1">
      <t>ツキ</t>
    </rPh>
    <phoneticPr fontId="1"/>
  </si>
  <si>
    <t>日</t>
    <rPh sb="0" eb="1">
      <t>ニチ</t>
    </rPh>
    <phoneticPr fontId="1"/>
  </si>
  <si>
    <t>電話：</t>
    <rPh sb="0" eb="2">
      <t>デンワ</t>
    </rPh>
    <phoneticPr fontId="1"/>
  </si>
  <si>
    <t>印</t>
    <rPh sb="0" eb="1">
      <t>イン</t>
    </rPh>
    <phoneticPr fontId="1"/>
  </si>
  <si>
    <t>-</t>
    <phoneticPr fontId="1"/>
  </si>
  <si>
    <t>登録番号：</t>
    <rPh sb="0" eb="2">
      <t>トウロク</t>
    </rPh>
    <rPh sb="2" eb="4">
      <t>バンゴウ</t>
    </rPh>
    <phoneticPr fontId="1"/>
  </si>
  <si>
    <t>付記</t>
    <rPh sb="0" eb="2">
      <t>フキ</t>
    </rPh>
    <phoneticPr fontId="1"/>
  </si>
  <si>
    <t>.</t>
    <phoneticPr fontId="1"/>
  </si>
  <si>
    <t>請求書の締切りは毎月末迄とし、支払条件は当社規定によります。</t>
    <rPh sb="0" eb="3">
      <t>セイキュウショ</t>
    </rPh>
    <rPh sb="4" eb="6">
      <t>シメキ</t>
    </rPh>
    <rPh sb="8" eb="11">
      <t>マイゲツマツ</t>
    </rPh>
    <rPh sb="11" eb="12">
      <t>マデ</t>
    </rPh>
    <rPh sb="15" eb="17">
      <t>シハライ</t>
    </rPh>
    <rPh sb="17" eb="19">
      <t>ジョウケン</t>
    </rPh>
    <rPh sb="20" eb="22">
      <t>トウシャ</t>
    </rPh>
    <rPh sb="22" eb="24">
      <t>キテイ</t>
    </rPh>
    <phoneticPr fontId="1"/>
  </si>
  <si>
    <t>支払日は毎月末日、但し月末が休業日（土曜日を含む）の場合は、直前の営業日を支払日とします。</t>
    <rPh sb="0" eb="3">
      <t>シハライビ</t>
    </rPh>
    <rPh sb="4" eb="6">
      <t>マイツキ</t>
    </rPh>
    <rPh sb="6" eb="8">
      <t>マツジツ</t>
    </rPh>
    <rPh sb="9" eb="10">
      <t>タダ</t>
    </rPh>
    <rPh sb="11" eb="13">
      <t>ゲツマツ</t>
    </rPh>
    <rPh sb="14" eb="17">
      <t>キュウギョウビ</t>
    </rPh>
    <rPh sb="18" eb="21">
      <t>ドヨウビ</t>
    </rPh>
    <rPh sb="22" eb="23">
      <t>フク</t>
    </rPh>
    <rPh sb="26" eb="28">
      <t>バアイ</t>
    </rPh>
    <rPh sb="30" eb="32">
      <t>チョクゼン</t>
    </rPh>
    <rPh sb="33" eb="36">
      <t>エイギョウビ</t>
    </rPh>
    <rPh sb="37" eb="40">
      <t>シハライビ</t>
    </rPh>
    <phoneticPr fontId="1"/>
  </si>
  <si>
    <t>※請求書、納品書に社印を押印後、当社へ送付願います。</t>
    <rPh sb="1" eb="4">
      <t>セイキュウショ</t>
    </rPh>
    <rPh sb="5" eb="8">
      <t>ノウヒンショ</t>
    </rPh>
    <rPh sb="9" eb="11">
      <t>シャイン</t>
    </rPh>
    <rPh sb="12" eb="14">
      <t>オウイン</t>
    </rPh>
    <rPh sb="14" eb="15">
      <t>ゴ</t>
    </rPh>
    <rPh sb="16" eb="18">
      <t>トウシャ</t>
    </rPh>
    <rPh sb="19" eb="21">
      <t>ソウフ</t>
    </rPh>
    <rPh sb="21" eb="22">
      <t>ネガ</t>
    </rPh>
    <phoneticPr fontId="1"/>
  </si>
  <si>
    <t>ご請求金額</t>
    <rPh sb="1" eb="5">
      <t>セイキュウキンガク</t>
    </rPh>
    <phoneticPr fontId="1"/>
  </si>
  <si>
    <t>№</t>
    <phoneticPr fontId="1"/>
  </si>
  <si>
    <t>注文番号</t>
    <rPh sb="0" eb="4">
      <t>チュウモンバンゴウ</t>
    </rPh>
    <phoneticPr fontId="1"/>
  </si>
  <si>
    <t>品名コード</t>
    <rPh sb="0" eb="2">
      <t>ヒンメイ</t>
    </rPh>
    <phoneticPr fontId="1"/>
  </si>
  <si>
    <t>品名</t>
    <rPh sb="0" eb="2">
      <t>ヒンメイ</t>
    </rPh>
    <phoneticPr fontId="1"/>
  </si>
  <si>
    <t>税率</t>
    <rPh sb="0" eb="2">
      <t>ゼイリツ</t>
    </rPh>
    <phoneticPr fontId="1"/>
  </si>
  <si>
    <t>（05-省略）</t>
    <rPh sb="4" eb="6">
      <t>ショウリャク</t>
    </rPh>
    <phoneticPr fontId="1"/>
  </si>
  <si>
    <t>（05-省略）</t>
    <phoneticPr fontId="1"/>
  </si>
  <si>
    <t>非税</t>
    <rPh sb="0" eb="1">
      <t>ヒ</t>
    </rPh>
    <rPh sb="1" eb="2">
      <t>ゼイ</t>
    </rPh>
    <phoneticPr fontId="1"/>
  </si>
  <si>
    <t>購 買 部 署</t>
    <rPh sb="0" eb="1">
      <t>コウ</t>
    </rPh>
    <rPh sb="2" eb="3">
      <t>バイ</t>
    </rPh>
    <rPh sb="4" eb="5">
      <t>ブ</t>
    </rPh>
    <rPh sb="6" eb="7">
      <t>ショ</t>
    </rPh>
    <phoneticPr fontId="1"/>
  </si>
  <si>
    <t>検 収 部 署</t>
    <rPh sb="0" eb="1">
      <t>ケン</t>
    </rPh>
    <rPh sb="2" eb="3">
      <t>オサム</t>
    </rPh>
    <rPh sb="4" eb="5">
      <t>ブ</t>
    </rPh>
    <rPh sb="6" eb="7">
      <t>ショ</t>
    </rPh>
    <phoneticPr fontId="1"/>
  </si>
  <si>
    <t>（納入者⇒購買部署）</t>
    <rPh sb="1" eb="3">
      <t>ノウニュウ</t>
    </rPh>
    <rPh sb="3" eb="4">
      <t>シャ</t>
    </rPh>
    <rPh sb="5" eb="7">
      <t>コウバイ</t>
    </rPh>
    <rPh sb="7" eb="9">
      <t>ブショ</t>
    </rPh>
    <phoneticPr fontId="1"/>
  </si>
  <si>
    <t>納入者（住所・会社名・電話・印・登録番号）</t>
    <rPh sb="0" eb="3">
      <t>ノウニュウシャ</t>
    </rPh>
    <rPh sb="4" eb="6">
      <t>ジュウショ</t>
    </rPh>
    <rPh sb="7" eb="10">
      <t>カイシャメイ</t>
    </rPh>
    <rPh sb="11" eb="13">
      <t>デンワ</t>
    </rPh>
    <rPh sb="14" eb="15">
      <t>イン</t>
    </rPh>
    <rPh sb="16" eb="20">
      <t>トウロクバンゴウ</t>
    </rPh>
    <phoneticPr fontId="1"/>
  </si>
  <si>
    <t>T</t>
    <phoneticPr fontId="1"/>
  </si>
  <si>
    <t>　納　品　書　</t>
    <rPh sb="1" eb="2">
      <t>オサメ</t>
    </rPh>
    <rPh sb="3" eb="4">
      <t>ヒン</t>
    </rPh>
    <rPh sb="5" eb="6">
      <t>ショ</t>
    </rPh>
    <phoneticPr fontId="1"/>
  </si>
  <si>
    <t>税抜金額</t>
    <rPh sb="0" eb="4">
      <t>ゼイヌキキンガク</t>
    </rPh>
    <phoneticPr fontId="1"/>
  </si>
  <si>
    <t>税込金額</t>
    <rPh sb="0" eb="2">
      <t>ゼイコミ</t>
    </rPh>
    <rPh sb="2" eb="4">
      <t>キンガク</t>
    </rPh>
    <phoneticPr fontId="1"/>
  </si>
  <si>
    <t>頁</t>
    <rPh sb="0" eb="1">
      <t>ページ</t>
    </rPh>
    <phoneticPr fontId="1"/>
  </si>
  <si>
    <t>行</t>
    <rPh sb="0" eb="1">
      <t>ギョウ</t>
    </rPh>
    <phoneticPr fontId="1"/>
  </si>
  <si>
    <t>総ページ：</t>
    <rPh sb="0" eb="1">
      <t>ソウ</t>
    </rPh>
    <phoneticPr fontId="1"/>
  </si>
  <si>
    <t>（</t>
    <phoneticPr fontId="1"/>
  </si>
  <si>
    <t>明細）</t>
    <rPh sb="0" eb="2">
      <t>メイサイ</t>
    </rPh>
    <phoneticPr fontId="1"/>
  </si>
  <si>
    <t>税抜金額</t>
    <rPh sb="0" eb="2">
      <t>ゼイヌキ</t>
    </rPh>
    <rPh sb="2" eb="4">
      <t>キンガク</t>
    </rPh>
    <phoneticPr fontId="1"/>
  </si>
  <si>
    <t>追跡番号</t>
    <rPh sb="0" eb="2">
      <t>ツイセキ</t>
    </rPh>
    <rPh sb="2" eb="4">
      <t>バンゴウ</t>
    </rPh>
    <phoneticPr fontId="1"/>
  </si>
  <si>
    <t>・税抜金額</t>
    <rPh sb="1" eb="3">
      <t>ゼイヌキ</t>
    </rPh>
    <rPh sb="3" eb="5">
      <t>キンガク</t>
    </rPh>
    <phoneticPr fontId="1"/>
  </si>
  <si>
    <t>・税込金額</t>
    <rPh sb="1" eb="3">
      <t>ゼイコミ</t>
    </rPh>
    <rPh sb="3" eb="4">
      <t>キン</t>
    </rPh>
    <rPh sb="4" eb="5">
      <t>ガク</t>
    </rPh>
    <phoneticPr fontId="1"/>
  </si>
  <si>
    <t>…必須</t>
    <rPh sb="1" eb="3">
      <t>ヒッス</t>
    </rPh>
    <phoneticPr fontId="1"/>
  </si>
  <si>
    <t>請求年月日</t>
    <rPh sb="0" eb="2">
      <t>セイキュウ</t>
    </rPh>
    <rPh sb="2" eb="5">
      <t>ネンガッピ</t>
    </rPh>
    <phoneticPr fontId="1"/>
  </si>
  <si>
    <t>出荷日
※出荷以外は空欄</t>
    <rPh sb="0" eb="2">
      <t>シュッカ</t>
    </rPh>
    <rPh sb="2" eb="3">
      <t>ニチ</t>
    </rPh>
    <rPh sb="5" eb="9">
      <t>シュッカイガイ</t>
    </rPh>
    <rPh sb="10" eb="12">
      <t>クウラン</t>
    </rPh>
    <phoneticPr fontId="1"/>
  </si>
  <si>
    <t>工事番号</t>
    <rPh sb="0" eb="2">
      <t>コウジ</t>
    </rPh>
    <rPh sb="2" eb="4">
      <t>バンゴウ</t>
    </rPh>
    <phoneticPr fontId="1"/>
  </si>
  <si>
    <t>（協力会社控）</t>
    <rPh sb="1" eb="3">
      <t>キョウリョク</t>
    </rPh>
    <rPh sb="3" eb="5">
      <t>ガイシャ</t>
    </rPh>
    <rPh sb="5" eb="6">
      <t>ヒカエ</t>
    </rPh>
    <phoneticPr fontId="1"/>
  </si>
  <si>
    <t>工事件名</t>
    <rPh sb="0" eb="4">
      <t>コウジケンメイ</t>
    </rPh>
    <phoneticPr fontId="1"/>
  </si>
  <si>
    <t>SIK</t>
    <phoneticPr fontId="1"/>
  </si>
  <si>
    <t>件　名</t>
    <rPh sb="0" eb="1">
      <t>ケン</t>
    </rPh>
    <rPh sb="2" eb="3">
      <t>ナ</t>
    </rPh>
    <phoneticPr fontId="1"/>
  </si>
  <si>
    <t>納入者（住所・会社名・電話・登録番号）</t>
    <rPh sb="0" eb="3">
      <t>ノウニュウシャ</t>
    </rPh>
    <rPh sb="4" eb="6">
      <t>ジュウショ</t>
    </rPh>
    <rPh sb="7" eb="10">
      <t>カイシャメイ</t>
    </rPh>
    <rPh sb="11" eb="13">
      <t>デンワ</t>
    </rPh>
    <rPh sb="14" eb="18">
      <t>トウロクバンゴウ</t>
    </rPh>
    <phoneticPr fontId="1"/>
  </si>
  <si>
    <t>回目</t>
    <rPh sb="0" eb="2">
      <t>カイメ</t>
    </rPh>
    <phoneticPr fontId="1"/>
  </si>
  <si>
    <t>契約金額（税抜）</t>
    <rPh sb="0" eb="2">
      <t>ケイヤク</t>
    </rPh>
    <rPh sb="2" eb="4">
      <t>キンガク</t>
    </rPh>
    <rPh sb="5" eb="7">
      <t>ゼイヌ</t>
    </rPh>
    <phoneticPr fontId="1"/>
  </si>
  <si>
    <t>未・完</t>
    <rPh sb="0" eb="1">
      <t>ミ</t>
    </rPh>
    <rPh sb="2" eb="3">
      <t>カン</t>
    </rPh>
    <phoneticPr fontId="1"/>
  </si>
  <si>
    <t>㈱ナカボーテック
担当者名</t>
    <rPh sb="9" eb="12">
      <t>タントウシャ</t>
    </rPh>
    <rPh sb="12" eb="13">
      <t>メイ</t>
    </rPh>
    <phoneticPr fontId="1"/>
  </si>
  <si>
    <t>（協力会社　⇒　ナカボーテック現場担当者）</t>
    <rPh sb="1" eb="3">
      <t>キョウリョク</t>
    </rPh>
    <rPh sb="3" eb="5">
      <t>カイシャ</t>
    </rPh>
    <rPh sb="15" eb="17">
      <t>ゲンバ</t>
    </rPh>
    <rPh sb="17" eb="20">
      <t>タントウシャ</t>
    </rPh>
    <phoneticPr fontId="1"/>
  </si>
  <si>
    <t>ご請求金額</t>
    <phoneticPr fontId="1"/>
  </si>
  <si>
    <t>支払回数</t>
    <rPh sb="0" eb="4">
      <t>シハライカイスウ</t>
    </rPh>
    <phoneticPr fontId="1"/>
  </si>
  <si>
    <t>今回請求額（税抜）</t>
    <rPh sb="0" eb="2">
      <t>コンカイ</t>
    </rPh>
    <rPh sb="2" eb="5">
      <t>セイキュウガク</t>
    </rPh>
    <rPh sb="6" eb="9">
      <t>ゼイ</t>
    </rPh>
    <phoneticPr fontId="1"/>
  </si>
  <si>
    <t>前回迄累計額（税抜）</t>
    <rPh sb="0" eb="2">
      <t>ゼンカイ</t>
    </rPh>
    <rPh sb="2" eb="3">
      <t>マデ</t>
    </rPh>
    <rPh sb="3" eb="6">
      <t>ルイケイガク</t>
    </rPh>
    <rPh sb="7" eb="9">
      <t>ゼイヌ</t>
    </rPh>
    <phoneticPr fontId="1"/>
  </si>
  <si>
    <t>累計額（税抜）</t>
    <rPh sb="0" eb="2">
      <t>ルイケイ</t>
    </rPh>
    <rPh sb="2" eb="3">
      <t>ガク</t>
    </rPh>
    <rPh sb="4" eb="6">
      <t>ゼイヌ</t>
    </rPh>
    <phoneticPr fontId="1"/>
  </si>
  <si>
    <t>出来高払い</t>
    <rPh sb="0" eb="3">
      <t>デキダカ</t>
    </rPh>
    <rPh sb="3" eb="4">
      <t>バラ</t>
    </rPh>
    <phoneticPr fontId="1"/>
  </si>
  <si>
    <t>残額（税抜）</t>
    <rPh sb="0" eb="2">
      <t>ザンガク</t>
    </rPh>
    <rPh sb="3" eb="5">
      <t>ゼイヌ</t>
    </rPh>
    <phoneticPr fontId="1"/>
  </si>
  <si>
    <t>（協力会社⇒ナカボーテック現場担当者）</t>
    <rPh sb="1" eb="3">
      <t>キョウリョク</t>
    </rPh>
    <rPh sb="3" eb="5">
      <t>カイシャ</t>
    </rPh>
    <rPh sb="13" eb="15">
      <t>ゲンバ</t>
    </rPh>
    <rPh sb="15" eb="18">
      <t>タントウシャ</t>
    </rPh>
    <phoneticPr fontId="1"/>
  </si>
  <si>
    <t>　請　　求　　書　（控）</t>
  </si>
  <si>
    <r>
      <t xml:space="preserve">※本請求書を </t>
    </r>
    <r>
      <rPr>
        <u/>
        <sz val="12"/>
        <color theme="1"/>
        <rFont val="ＭＳ Ｐゴシック"/>
        <family val="3"/>
        <charset val="128"/>
      </rPr>
      <t xml:space="preserve">pdfファイル </t>
    </r>
    <r>
      <rPr>
        <sz val="12"/>
        <color theme="1"/>
        <rFont val="ＭＳ Ｐゴシック"/>
        <family val="3"/>
        <charset val="128"/>
      </rPr>
      <t>とし、当社指定リンク先へアップロード願います。</t>
    </r>
    <rPh sb="1" eb="2">
      <t>ホン</t>
    </rPh>
    <rPh sb="2" eb="5">
      <t>セイキュウショ</t>
    </rPh>
    <rPh sb="18" eb="20">
      <t>トウシャ</t>
    </rPh>
    <rPh sb="20" eb="22">
      <t>シテイ</t>
    </rPh>
    <rPh sb="25" eb="26">
      <t>サキ</t>
    </rPh>
    <rPh sb="33" eb="34">
      <t>ネガ</t>
    </rPh>
    <phoneticPr fontId="1"/>
  </si>
  <si>
    <t>協力会社(控）</t>
    <rPh sb="0" eb="2">
      <t>キョウリョク</t>
    </rPh>
    <rPh sb="2" eb="4">
      <t>ガイシャ</t>
    </rPh>
    <rPh sb="5" eb="6">
      <t>ヒカエ</t>
    </rPh>
    <phoneticPr fontId="1"/>
  </si>
  <si>
    <t>1)</t>
    <phoneticPr fontId="1"/>
  </si>
  <si>
    <t>2)</t>
    <phoneticPr fontId="1"/>
  </si>
  <si>
    <t>氏名</t>
    <rPh sb="0" eb="2">
      <t>シメイ</t>
    </rPh>
    <phoneticPr fontId="1"/>
  </si>
  <si>
    <t>会社印は不要です。</t>
    <rPh sb="0" eb="2">
      <t>カイシャ</t>
    </rPh>
    <rPh sb="2" eb="3">
      <t>イン</t>
    </rPh>
    <rPh sb="4" eb="6">
      <t>フヨウ</t>
    </rPh>
    <phoneticPr fontId="1"/>
  </si>
  <si>
    <t>3)</t>
  </si>
  <si>
    <t>登録番号</t>
    <rPh sb="0" eb="4">
      <t>トウロクバンゴウ</t>
    </rPh>
    <phoneticPr fontId="1"/>
  </si>
  <si>
    <t>T7010001053015</t>
    <phoneticPr fontId="1"/>
  </si>
  <si>
    <t>4)</t>
  </si>
  <si>
    <t>　株式会社ナカボーテック　御中   　</t>
    <rPh sb="1" eb="5">
      <t>カブシキカイシャ</t>
    </rPh>
    <rPh sb="13" eb="15">
      <t>オンチュウ</t>
    </rPh>
    <phoneticPr fontId="1"/>
  </si>
  <si>
    <t>不明点があればナカボーテック現場担当者へ問い合わせください。</t>
    <rPh sb="0" eb="3">
      <t>フメイテン</t>
    </rPh>
    <rPh sb="14" eb="16">
      <t>ゲンバ</t>
    </rPh>
    <rPh sb="16" eb="19">
      <t>タントウシャ</t>
    </rPh>
    <rPh sb="20" eb="21">
      <t>ト</t>
    </rPh>
    <rPh sb="22" eb="23">
      <t>ア</t>
    </rPh>
    <phoneticPr fontId="1"/>
  </si>
  <si>
    <t>明細
番号</t>
    <rPh sb="0" eb="2">
      <t>メイサイ</t>
    </rPh>
    <rPh sb="3" eb="5">
      <t>バンゴウ</t>
    </rPh>
    <phoneticPr fontId="1"/>
  </si>
  <si>
    <t>明細
番号</t>
    <rPh sb="0" eb="2">
      <t>メイサイ</t>
    </rPh>
    <rPh sb="3" eb="5">
      <t>バンゴウ</t>
    </rPh>
    <phoneticPr fontId="1"/>
  </si>
  <si>
    <t>の箇所を全て記入してください。　未記入部分があるとエラーとなります。</t>
    <rPh sb="1" eb="3">
      <t>カショ</t>
    </rPh>
    <rPh sb="4" eb="5">
      <t>スベ</t>
    </rPh>
    <rPh sb="6" eb="8">
      <t>キニュウ</t>
    </rPh>
    <rPh sb="16" eb="21">
      <t>ミキニュウブブン</t>
    </rPh>
    <phoneticPr fontId="1"/>
  </si>
  <si>
    <t>・明細番号</t>
    <rPh sb="1" eb="5">
      <t>メイサイバンゴウ</t>
    </rPh>
    <phoneticPr fontId="1"/>
  </si>
  <si>
    <t>※数量×出来高払い・・・自動計算</t>
    <rPh sb="1" eb="3">
      <t>スウリョウ</t>
    </rPh>
    <rPh sb="4" eb="8">
      <t>デキダカバラ</t>
    </rPh>
    <rPh sb="12" eb="14">
      <t>ジドウ</t>
    </rPh>
    <rPh sb="13" eb="14">
      <t>ドウ</t>
    </rPh>
    <rPh sb="14" eb="16">
      <t>ケイサン</t>
    </rPh>
    <phoneticPr fontId="1"/>
  </si>
  <si>
    <t>・支払回数</t>
    <rPh sb="1" eb="3">
      <t>シハラ</t>
    </rPh>
    <rPh sb="3" eb="5">
      <t>カイスウ</t>
    </rPh>
    <phoneticPr fontId="1"/>
  </si>
  <si>
    <t>・契約金額</t>
    <rPh sb="1" eb="5">
      <t>ケイヤクキンガク</t>
    </rPh>
    <phoneticPr fontId="1"/>
  </si>
  <si>
    <t>※10%対象、8%対象、非課税等、合計金額…自動計算</t>
    <rPh sb="4" eb="6">
      <t>タイショウ</t>
    </rPh>
    <rPh sb="9" eb="11">
      <t>タイショウ</t>
    </rPh>
    <rPh sb="12" eb="15">
      <t>ヒカゼイ</t>
    </rPh>
    <rPh sb="15" eb="16">
      <t>トウ</t>
    </rPh>
    <rPh sb="17" eb="21">
      <t>ゴウケイキンガク</t>
    </rPh>
    <rPh sb="22" eb="26">
      <t>ジドウケイサン</t>
    </rPh>
    <phoneticPr fontId="1"/>
  </si>
  <si>
    <t>株式会社ナカボーテック</t>
    <rPh sb="0" eb="2">
      <t>カブシキ</t>
    </rPh>
    <rPh sb="2" eb="4">
      <t>カイシャ</t>
    </rPh>
    <phoneticPr fontId="1"/>
  </si>
  <si>
    <t>郵便番号</t>
    <rPh sb="0" eb="4">
      <t>ユウビンバンゴウ</t>
    </rPh>
    <phoneticPr fontId="1"/>
  </si>
  <si>
    <t>住所</t>
    <rPh sb="0" eb="2">
      <t>ジュウショ</t>
    </rPh>
    <phoneticPr fontId="1"/>
  </si>
  <si>
    <t>貴社名</t>
    <rPh sb="0" eb="3">
      <t>キシャメイ</t>
    </rPh>
    <phoneticPr fontId="1"/>
  </si>
  <si>
    <t>ご連絡先</t>
    <rPh sb="1" eb="3">
      <t>レンラク</t>
    </rPh>
    <rPh sb="3" eb="4">
      <t>サキ</t>
    </rPh>
    <phoneticPr fontId="1"/>
  </si>
  <si>
    <t>インボイス登録番号</t>
    <rPh sb="5" eb="9">
      <t>トウロクバンゴウ</t>
    </rPh>
    <phoneticPr fontId="1"/>
  </si>
  <si>
    <t>出来高率</t>
    <rPh sb="0" eb="3">
      <t>デキダカ</t>
    </rPh>
    <rPh sb="3" eb="4">
      <t>リツ</t>
    </rPh>
    <phoneticPr fontId="1"/>
  </si>
  <si>
    <t>契約金額（税抜）</t>
    <rPh sb="0" eb="4">
      <t>ケイヤクキンガク</t>
    </rPh>
    <rPh sb="5" eb="7">
      <t>ゼイヌ</t>
    </rPh>
    <phoneticPr fontId="1"/>
  </si>
  <si>
    <t>今回請求額（税抜）</t>
    <rPh sb="0" eb="2">
      <t>コンカイ</t>
    </rPh>
    <rPh sb="2" eb="5">
      <t>セイキュウガク</t>
    </rPh>
    <rPh sb="6" eb="8">
      <t>ゼイヌ</t>
    </rPh>
    <phoneticPr fontId="1"/>
  </si>
  <si>
    <t>前回までの支払額（税抜）</t>
    <rPh sb="0" eb="2">
      <t>ゼンカイ</t>
    </rPh>
    <rPh sb="5" eb="8">
      <t>シハライガク</t>
    </rPh>
    <rPh sb="9" eb="11">
      <t>ゼイヌ</t>
    </rPh>
    <phoneticPr fontId="1"/>
  </si>
  <si>
    <t>712-8043</t>
    <phoneticPr fontId="1"/>
  </si>
  <si>
    <t>完成一括払いであれば100% 　請求書（複数）の場合は、完成一括払いのみ</t>
    <rPh sb="0" eb="1">
      <t>カンセイ</t>
    </rPh>
    <rPh sb="1" eb="3">
      <t>イッカツ</t>
    </rPh>
    <rPh sb="3" eb="4">
      <t>バラ</t>
    </rPh>
    <rPh sb="16" eb="19">
      <t>セイキュウショ</t>
    </rPh>
    <rPh sb="20" eb="22">
      <t>フクスウ</t>
    </rPh>
    <rPh sb="24" eb="26">
      <t>バアイ</t>
    </rPh>
    <rPh sb="28" eb="30">
      <t>カンセイ</t>
    </rPh>
    <rPh sb="30" eb="32">
      <t>イッカツ</t>
    </rPh>
    <rPh sb="32" eb="33">
      <t>バラ</t>
    </rPh>
    <phoneticPr fontId="1"/>
  </si>
  <si>
    <r>
      <rPr>
        <b/>
        <sz val="11"/>
        <rFont val="ＭＳ Ｐゴシック"/>
        <family val="3"/>
        <charset val="128"/>
      </rPr>
      <t>入力内容および請求漏れ等</t>
    </r>
    <r>
      <rPr>
        <sz val="11"/>
        <rFont val="ＭＳ Ｐゴシック"/>
        <family val="3"/>
        <charset val="128"/>
      </rPr>
      <t>がないか</t>
    </r>
    <r>
      <rPr>
        <b/>
        <sz val="11"/>
        <rFont val="ＭＳ Ｐゴシック"/>
        <family val="3"/>
        <charset val="128"/>
      </rPr>
      <t>ご確認</t>
    </r>
    <r>
      <rPr>
        <sz val="11"/>
        <rFont val="ＭＳ Ｐゴシック"/>
        <family val="3"/>
        <charset val="128"/>
      </rPr>
      <t>ください。</t>
    </r>
    <rPh sb="0" eb="2">
      <t>ニュウリョク</t>
    </rPh>
    <rPh sb="2" eb="4">
      <t>ナイヨウ</t>
    </rPh>
    <rPh sb="7" eb="9">
      <t>セイキュウ</t>
    </rPh>
    <rPh sb="9" eb="10">
      <t>モ</t>
    </rPh>
    <rPh sb="11" eb="12">
      <t>トウ</t>
    </rPh>
    <rPh sb="17" eb="19">
      <t>カクニン</t>
    </rPh>
    <phoneticPr fontId="1"/>
  </si>
  <si>
    <t>　　請求書に必要事項を記入する際、以下の禁止文字については使用しないようお願いします。</t>
    <rPh sb="2" eb="5">
      <t>セイキュウショ</t>
    </rPh>
    <rPh sb="6" eb="8">
      <t>ヒツヨウ</t>
    </rPh>
    <rPh sb="8" eb="10">
      <t>ジコウ</t>
    </rPh>
    <rPh sb="11" eb="13">
      <t>キニュウ</t>
    </rPh>
    <rPh sb="15" eb="16">
      <t>サイ</t>
    </rPh>
    <rPh sb="17" eb="19">
      <t>イカ</t>
    </rPh>
    <rPh sb="20" eb="24">
      <t>キンシモジ</t>
    </rPh>
    <rPh sb="29" eb="31">
      <t>シヨウ</t>
    </rPh>
    <rPh sb="37" eb="38">
      <t>ネガ</t>
    </rPh>
    <phoneticPr fontId="1"/>
  </si>
  <si>
    <t>〇〇県〇〇市△△1丁目1-1</t>
    <rPh sb="2" eb="3">
      <t>ケン</t>
    </rPh>
    <rPh sb="5" eb="6">
      <t>シ</t>
    </rPh>
    <rPh sb="9" eb="11">
      <t>チョウメ</t>
    </rPh>
    <phoneticPr fontId="1"/>
  </si>
  <si>
    <t>株式会社〇〇建設</t>
    <rPh sb="0" eb="4">
      <t>カブシキガイシャ</t>
    </rPh>
    <rPh sb="6" eb="8">
      <t>ケンセツ</t>
    </rPh>
    <phoneticPr fontId="1"/>
  </si>
  <si>
    <t>000-0000-0000</t>
    <phoneticPr fontId="1"/>
  </si>
  <si>
    <r>
      <t>当該ブック内の</t>
    </r>
    <r>
      <rPr>
        <b/>
        <sz val="11"/>
        <color rgb="FFFF0000"/>
        <rFont val="ＭＳ Ｐゴシック"/>
        <family val="3"/>
        <charset val="128"/>
      </rPr>
      <t>「入力欄」</t>
    </r>
    <r>
      <rPr>
        <sz val="11"/>
        <rFont val="ＭＳ Ｐゴシック"/>
        <family val="3"/>
        <charset val="128"/>
      </rPr>
      <t>シートの各項目へ直接入力</t>
    </r>
    <r>
      <rPr>
        <sz val="11"/>
        <color theme="1"/>
        <rFont val="ＭＳ Ｐゴシック"/>
        <family val="3"/>
        <charset val="128"/>
      </rPr>
      <t>してください。</t>
    </r>
    <rPh sb="0" eb="2">
      <t>トウガイ</t>
    </rPh>
    <rPh sb="5" eb="6">
      <t>ナイ</t>
    </rPh>
    <rPh sb="8" eb="10">
      <t>ニュウリョク</t>
    </rPh>
    <rPh sb="10" eb="11">
      <t>ラン</t>
    </rPh>
    <rPh sb="16" eb="19">
      <t>カクコウモク</t>
    </rPh>
    <rPh sb="20" eb="22">
      <t>チョクセツ</t>
    </rPh>
    <rPh sb="22" eb="24">
      <t>ニュウリョク</t>
    </rPh>
    <phoneticPr fontId="1"/>
  </si>
  <si>
    <t>当社指定請求書（インボイス対応）のEXCEL入力様式について</t>
    <rPh sb="0" eb="2">
      <t>トウシャ</t>
    </rPh>
    <rPh sb="2" eb="4">
      <t>シテイ</t>
    </rPh>
    <rPh sb="4" eb="7">
      <t>セイキュウショ</t>
    </rPh>
    <rPh sb="13" eb="15">
      <t>タイオウ</t>
    </rPh>
    <rPh sb="22" eb="24">
      <t>ニュウリョク</t>
    </rPh>
    <rPh sb="24" eb="26">
      <t>ヨウシキ</t>
    </rPh>
    <phoneticPr fontId="1"/>
  </si>
  <si>
    <t>ＰＤＦファイル作成</t>
    <rPh sb="7" eb="9">
      <t>サクセイ</t>
    </rPh>
    <phoneticPr fontId="1"/>
  </si>
  <si>
    <t>②提出（請求書）シートあるいは②提出（請求書）（複数）シートを選択しEXCEL左上にある「ファイル」から</t>
    <rPh sb="1" eb="3">
      <t>テイシュツ</t>
    </rPh>
    <rPh sb="4" eb="7">
      <t>セイキュウショ</t>
    </rPh>
    <rPh sb="16" eb="18">
      <t>テイシュツ</t>
    </rPh>
    <rPh sb="19" eb="22">
      <t>セイキュウショ</t>
    </rPh>
    <rPh sb="24" eb="26">
      <t>フクスウ</t>
    </rPh>
    <rPh sb="31" eb="33">
      <t>センタク</t>
    </rPh>
    <rPh sb="39" eb="41">
      <t>ヒダリウエ</t>
    </rPh>
    <phoneticPr fontId="1"/>
  </si>
  <si>
    <t>入力欄</t>
    <rPh sb="0" eb="2">
      <t>ニュウリョク</t>
    </rPh>
    <rPh sb="2" eb="3">
      <t>ラン</t>
    </rPh>
    <phoneticPr fontId="1"/>
  </si>
  <si>
    <t>「①入力（請求書（控））」シート　　　　　　　　　</t>
    <rPh sb="2" eb="4">
      <t>ニュウリョク</t>
    </rPh>
    <rPh sb="5" eb="8">
      <t>セイキュウショ</t>
    </rPh>
    <rPh sb="9" eb="10">
      <t>ヒカ</t>
    </rPh>
    <phoneticPr fontId="1"/>
  </si>
  <si>
    <t>「②提出（請求書）」シート　　　　　　　　　</t>
    <rPh sb="2" eb="4">
      <t>テイシュツ</t>
    </rPh>
    <rPh sb="5" eb="8">
      <t>セイキュウショ</t>
    </rPh>
    <phoneticPr fontId="1"/>
  </si>
  <si>
    <t>「①入力（請求書（控））（複数）」シート　　　　　　　　　</t>
    <rPh sb="2" eb="4">
      <t>ニュウリョク</t>
    </rPh>
    <rPh sb="5" eb="8">
      <t>セイキュウショ</t>
    </rPh>
    <rPh sb="9" eb="10">
      <t>ヒカ</t>
    </rPh>
    <rPh sb="13" eb="15">
      <t>フクスウ</t>
    </rPh>
    <phoneticPr fontId="1"/>
  </si>
  <si>
    <t>指定請求書のアップロード</t>
    <rPh sb="0" eb="2">
      <t>シテイ</t>
    </rPh>
    <rPh sb="2" eb="5">
      <t>セイキュウショ</t>
    </rPh>
    <phoneticPr fontId="1"/>
  </si>
  <si>
    <t>ナカボーテック担当者</t>
    <rPh sb="7" eb="10">
      <t>タントウシャ</t>
    </rPh>
    <phoneticPr fontId="1"/>
  </si>
  <si>
    <t>ナカボーテック担当部署</t>
    <rPh sb="7" eb="11">
      <t>タントウブショ</t>
    </rPh>
    <phoneticPr fontId="1"/>
  </si>
  <si>
    <t>　【注意】入力時の禁止文字使用について</t>
    <rPh sb="2" eb="4">
      <t>チュウイ</t>
    </rPh>
    <rPh sb="5" eb="8">
      <t>ニュウリョクジ</t>
    </rPh>
    <rPh sb="9" eb="13">
      <t>キンシモジ</t>
    </rPh>
    <rPh sb="13" eb="15">
      <t>シヨウ</t>
    </rPh>
    <phoneticPr fontId="1"/>
  </si>
  <si>
    <r>
      <t>「</t>
    </r>
    <r>
      <rPr>
        <b/>
        <sz val="11"/>
        <color theme="1"/>
        <rFont val="ＭＳ Ｐゴシック"/>
        <family val="3"/>
        <charset val="128"/>
      </rPr>
      <t>エキスポート</t>
    </r>
    <r>
      <rPr>
        <sz val="11"/>
        <color theme="1"/>
        <rFont val="ＭＳ Ｐゴシック"/>
        <family val="3"/>
        <charset val="128"/>
      </rPr>
      <t>」を選択し、「</t>
    </r>
    <r>
      <rPr>
        <b/>
        <sz val="11"/>
        <color theme="1"/>
        <rFont val="ＭＳ Ｐゴシック"/>
        <family val="3"/>
        <charset val="128"/>
      </rPr>
      <t>PDF/XPSの作成</t>
    </r>
    <r>
      <rPr>
        <sz val="11"/>
        <color theme="1"/>
        <rFont val="ＭＳ Ｐゴシック"/>
        <family val="3"/>
        <charset val="128"/>
      </rPr>
      <t>」を</t>
    </r>
    <r>
      <rPr>
        <b/>
        <sz val="11"/>
        <color rgb="FFFF0000"/>
        <rFont val="ＭＳ Ｐゴシック"/>
        <family val="3"/>
        <charset val="128"/>
      </rPr>
      <t>クリック</t>
    </r>
    <r>
      <rPr>
        <sz val="11"/>
        <color theme="1"/>
        <rFont val="ＭＳ Ｐゴシック"/>
        <family val="3"/>
        <charset val="128"/>
      </rPr>
      <t>してください。　PDFファイルの名称は自由です。</t>
    </r>
    <phoneticPr fontId="1"/>
  </si>
  <si>
    <t>・請求年月日（西暦）</t>
    <rPh sb="1" eb="3">
      <t>セイキュウ</t>
    </rPh>
    <rPh sb="3" eb="6">
      <t>ネンガッピ</t>
    </rPh>
    <rPh sb="7" eb="9">
      <t>セイレキ</t>
    </rPh>
    <phoneticPr fontId="1"/>
  </si>
  <si>
    <t>完成一括払いあるいは出来高払いの最初であれば1</t>
    <rPh sb="0" eb="2">
      <t>カンセイ</t>
    </rPh>
    <rPh sb="2" eb="5">
      <t>イッカツバラ</t>
    </rPh>
    <rPh sb="10" eb="13">
      <t>デキダカ</t>
    </rPh>
    <rPh sb="13" eb="14">
      <t>バラ</t>
    </rPh>
    <rPh sb="16" eb="17">
      <t>サイショ</t>
    </rPh>
    <phoneticPr fontId="1"/>
  </si>
  <si>
    <t>・前回までの支払金額</t>
    <rPh sb="1" eb="3">
      <t>ゼンカイ</t>
    </rPh>
    <rPh sb="6" eb="8">
      <t>シハライ</t>
    </rPh>
    <rPh sb="8" eb="10">
      <t>キンガク</t>
    </rPh>
    <phoneticPr fontId="1"/>
  </si>
  <si>
    <t>これまでの支払金額</t>
    <rPh sb="4" eb="8">
      <t>シハライキンガク</t>
    </rPh>
    <phoneticPr fontId="1"/>
  </si>
  <si>
    <t>・今回請求金額（税抜）</t>
    <rPh sb="1" eb="3">
      <t>コンカイ</t>
    </rPh>
    <rPh sb="3" eb="5">
      <t>セイキュウ</t>
    </rPh>
    <rPh sb="5" eb="7">
      <t>キンガク</t>
    </rPh>
    <rPh sb="8" eb="10">
      <t>ゼイヌキ</t>
    </rPh>
    <phoneticPr fontId="1"/>
  </si>
  <si>
    <t>…自動</t>
    <rPh sb="1" eb="3">
      <t>ジドウ</t>
    </rPh>
    <phoneticPr fontId="1"/>
  </si>
  <si>
    <t>・出来高率</t>
    <rPh sb="1" eb="4">
      <t>デキダカ</t>
    </rPh>
    <rPh sb="4" eb="5">
      <t>リツ</t>
    </rPh>
    <phoneticPr fontId="1"/>
  </si>
  <si>
    <t>メールアドレス</t>
    <phoneticPr fontId="1"/>
  </si>
  <si>
    <t>貴社ご担当者名</t>
    <rPh sb="0" eb="2">
      <t>キシャ</t>
    </rPh>
    <rPh sb="3" eb="6">
      <t>タントウシャ</t>
    </rPh>
    <rPh sb="6" eb="7">
      <t>メイ</t>
    </rPh>
    <phoneticPr fontId="1"/>
  </si>
  <si>
    <t>佐藤　初</t>
    <rPh sb="0" eb="2">
      <t>サトウ</t>
    </rPh>
    <rPh sb="3" eb="4">
      <t>ハジ</t>
    </rPh>
    <phoneticPr fontId="1"/>
  </si>
  <si>
    <t>EKCT00035</t>
    <phoneticPr fontId="1"/>
  </si>
  <si>
    <t>○○岸壁　電気防食更新工事</t>
    <rPh sb="2" eb="4">
      <t>ガンペキ</t>
    </rPh>
    <rPh sb="5" eb="9">
      <t>デンキボウショク</t>
    </rPh>
    <rPh sb="9" eb="11">
      <t>コウシン</t>
    </rPh>
    <rPh sb="11" eb="13">
      <t>コウジ</t>
    </rPh>
    <phoneticPr fontId="1"/>
  </si>
  <si>
    <t>田中</t>
    <rPh sb="0" eb="2">
      <t>タナカ</t>
    </rPh>
    <phoneticPr fontId="1"/>
  </si>
  <si>
    <t>工事件名／受注件名</t>
    <rPh sb="0" eb="4">
      <t>コウジケンメイ</t>
    </rPh>
    <rPh sb="5" eb="9">
      <t>ジュチュウケンメイ</t>
    </rPh>
    <phoneticPr fontId="1"/>
  </si>
  <si>
    <t>注文No</t>
    <rPh sb="0" eb="2">
      <t>チュウモン</t>
    </rPh>
    <phoneticPr fontId="1"/>
  </si>
  <si>
    <t>工事件名／受注件名／件名</t>
    <rPh sb="0" eb="4">
      <t>コウジケンメイ</t>
    </rPh>
    <rPh sb="5" eb="9">
      <t>ジュチュウケンメイ</t>
    </rPh>
    <rPh sb="10" eb="12">
      <t>ケンメイ</t>
    </rPh>
    <phoneticPr fontId="1"/>
  </si>
  <si>
    <t>ＷＢＳ要素</t>
    <rPh sb="3" eb="5">
      <t>ヨウソ</t>
    </rPh>
    <phoneticPr fontId="1"/>
  </si>
  <si>
    <t>注文先コード</t>
    <rPh sb="0" eb="2">
      <t>チュウモン</t>
    </rPh>
    <rPh sb="2" eb="3">
      <t>サキ</t>
    </rPh>
    <phoneticPr fontId="1"/>
  </si>
  <si>
    <t>・注文先コード</t>
    <rPh sb="1" eb="3">
      <t>チュウモン</t>
    </rPh>
    <rPh sb="3" eb="4">
      <t>サキ</t>
    </rPh>
    <phoneticPr fontId="1"/>
  </si>
  <si>
    <t>・注文No</t>
    <rPh sb="1" eb="3">
      <t>チュウモン</t>
    </rPh>
    <phoneticPr fontId="1"/>
  </si>
  <si>
    <t>・ＷＢＳ要素</t>
    <rPh sb="4" eb="6">
      <t>ヨウソ</t>
    </rPh>
    <phoneticPr fontId="1"/>
  </si>
  <si>
    <t>注文書に記載の金額</t>
    <rPh sb="0" eb="2">
      <t>チュウモンショ</t>
    </rPh>
    <rPh sb="3" eb="5">
      <t>キサイ</t>
    </rPh>
    <rPh sb="7" eb="9">
      <t>キンガク</t>
    </rPh>
    <phoneticPr fontId="1"/>
  </si>
  <si>
    <t>2023年10月1日より開始されるインボイス制度に対応した当社指定請求書様式です。</t>
    <rPh sb="29" eb="31">
      <t>トウシャ</t>
    </rPh>
    <rPh sb="31" eb="33">
      <t>シテイ</t>
    </rPh>
    <rPh sb="36" eb="38">
      <t>ヨウシキ</t>
    </rPh>
    <phoneticPr fontId="1"/>
  </si>
  <si>
    <t>完成一括払いの場合は、出来高率を100%としてください。</t>
    <rPh sb="0" eb="2">
      <t>カンセイ</t>
    </rPh>
    <rPh sb="2" eb="4">
      <t>イッカツ</t>
    </rPh>
    <rPh sb="4" eb="5">
      <t>バラ</t>
    </rPh>
    <rPh sb="7" eb="9">
      <t>バアイ</t>
    </rPh>
    <rPh sb="11" eb="14">
      <t>デキダカ</t>
    </rPh>
    <rPh sb="14" eb="15">
      <t>リツ</t>
    </rPh>
    <phoneticPr fontId="1"/>
  </si>
  <si>
    <r>
      <t xml:space="preserve">※  本請求書を </t>
    </r>
    <r>
      <rPr>
        <u/>
        <sz val="14"/>
        <color theme="1"/>
        <rFont val="ＭＳ Ｐゴシック"/>
        <family val="3"/>
        <charset val="128"/>
      </rPr>
      <t xml:space="preserve">PDFファイル </t>
    </r>
    <r>
      <rPr>
        <sz val="14"/>
        <color theme="1"/>
        <rFont val="ＭＳ Ｐゴシック"/>
        <family val="3"/>
        <charset val="128"/>
      </rPr>
      <t>とし、当社指定リンク先へアップロード願います。</t>
    </r>
    <rPh sb="3" eb="4">
      <t>ホン</t>
    </rPh>
    <rPh sb="4" eb="7">
      <t>セイキュウショ</t>
    </rPh>
    <rPh sb="20" eb="22">
      <t>トウシャ</t>
    </rPh>
    <rPh sb="22" eb="24">
      <t>シテイ</t>
    </rPh>
    <rPh sb="27" eb="28">
      <t>サキ</t>
    </rPh>
    <rPh sb="35" eb="36">
      <t>ネガ</t>
    </rPh>
    <phoneticPr fontId="1"/>
  </si>
  <si>
    <t>工事件名／受注件名</t>
    <rPh sb="0" eb="9">
      <t>コウジケンメイ･ジュチュウケンメイ</t>
    </rPh>
    <phoneticPr fontId="1"/>
  </si>
  <si>
    <t>請求書の締切りは毎月月末迄とし、支払条件は当社規定によります。</t>
    <rPh sb="0" eb="3">
      <t>セイキュウショ</t>
    </rPh>
    <rPh sb="4" eb="6">
      <t>シメキ</t>
    </rPh>
    <rPh sb="8" eb="10">
      <t>マイツキ</t>
    </rPh>
    <rPh sb="10" eb="12">
      <t>ゲツマツ</t>
    </rPh>
    <rPh sb="12" eb="13">
      <t>マデ</t>
    </rPh>
    <rPh sb="16" eb="18">
      <t>シハライ</t>
    </rPh>
    <rPh sb="18" eb="20">
      <t>ジョウケン</t>
    </rPh>
    <rPh sb="21" eb="23">
      <t>トウシャ</t>
    </rPh>
    <rPh sb="23" eb="25">
      <t>キテイ</t>
    </rPh>
    <phoneticPr fontId="1"/>
  </si>
  <si>
    <t>　つきましては、下記（１～３）をご確認の上、ＰＤＦファイルでの提出をお願いいたします。</t>
    <phoneticPr fontId="1"/>
  </si>
  <si>
    <t>h.hajime@kyouryokukaisya.co.jp</t>
    <phoneticPr fontId="1"/>
  </si>
  <si>
    <t>・郵便番号</t>
    <rPh sb="1" eb="3">
      <t>ユウビン</t>
    </rPh>
    <rPh sb="3" eb="5">
      <t>バンゴウ</t>
    </rPh>
    <phoneticPr fontId="1"/>
  </si>
  <si>
    <t>貴社の郵便番号</t>
    <rPh sb="0" eb="2">
      <t>キシャ</t>
    </rPh>
    <rPh sb="3" eb="5">
      <t>ユウビン</t>
    </rPh>
    <rPh sb="5" eb="7">
      <t>バンゴウ</t>
    </rPh>
    <phoneticPr fontId="1"/>
  </si>
  <si>
    <t>・住所</t>
    <rPh sb="1" eb="3">
      <t>ジュウショ</t>
    </rPh>
    <phoneticPr fontId="1"/>
  </si>
  <si>
    <t>貴社の住所</t>
    <rPh sb="0" eb="2">
      <t>キシャ</t>
    </rPh>
    <rPh sb="3" eb="5">
      <t>ジュウショ</t>
    </rPh>
    <phoneticPr fontId="1"/>
  </si>
  <si>
    <t>貴社の会社名</t>
    <rPh sb="0" eb="2">
      <t>キシャ</t>
    </rPh>
    <rPh sb="3" eb="6">
      <t>カイシャメイ</t>
    </rPh>
    <phoneticPr fontId="1"/>
  </si>
  <si>
    <t>・貴社ご担当者名</t>
    <rPh sb="1" eb="3">
      <t>キシャ</t>
    </rPh>
    <rPh sb="4" eb="7">
      <t>タントウシャ</t>
    </rPh>
    <rPh sb="7" eb="8">
      <t>メイ</t>
    </rPh>
    <phoneticPr fontId="1"/>
  </si>
  <si>
    <t>・貴社名</t>
    <rPh sb="1" eb="3">
      <t>キシャ</t>
    </rPh>
    <rPh sb="3" eb="4">
      <t>メイ</t>
    </rPh>
    <phoneticPr fontId="1"/>
  </si>
  <si>
    <t>貴社における請求書のご担当者名</t>
    <rPh sb="0" eb="2">
      <t>キシャ</t>
    </rPh>
    <rPh sb="6" eb="9">
      <t>セイキュウショ</t>
    </rPh>
    <rPh sb="11" eb="14">
      <t>タントウシャ</t>
    </rPh>
    <rPh sb="14" eb="15">
      <t>メイ</t>
    </rPh>
    <phoneticPr fontId="1"/>
  </si>
  <si>
    <t>・メールアドレス</t>
    <phoneticPr fontId="1"/>
  </si>
  <si>
    <t>貴社ご担当者のメールアドレス（請求書の発行通知が届きます）</t>
    <rPh sb="0" eb="2">
      <t>キシャ</t>
    </rPh>
    <rPh sb="3" eb="6">
      <t>タントウシャ</t>
    </rPh>
    <rPh sb="15" eb="18">
      <t>セイキュウショ</t>
    </rPh>
    <rPh sb="19" eb="21">
      <t>ハッコウ</t>
    </rPh>
    <rPh sb="21" eb="23">
      <t>ツウチ</t>
    </rPh>
    <rPh sb="24" eb="25">
      <t>トド</t>
    </rPh>
    <phoneticPr fontId="1"/>
  </si>
  <si>
    <t>・ご連絡先</t>
    <rPh sb="2" eb="5">
      <t>レンラクサキ</t>
    </rPh>
    <phoneticPr fontId="1"/>
  </si>
  <si>
    <t>代表の電話番号</t>
    <rPh sb="0" eb="2">
      <t>ダイヒョウ</t>
    </rPh>
    <rPh sb="3" eb="7">
      <t>デンワバンゴウ</t>
    </rPh>
    <phoneticPr fontId="1"/>
  </si>
  <si>
    <t>・インボイス登録番号</t>
    <rPh sb="6" eb="10">
      <t>トウロクバンゴウ</t>
    </rPh>
    <phoneticPr fontId="1"/>
  </si>
  <si>
    <t>今月請求分の締め日</t>
    <rPh sb="0" eb="2">
      <t>コンゲツ</t>
    </rPh>
    <rPh sb="2" eb="4">
      <t>セイキュウ</t>
    </rPh>
    <rPh sb="4" eb="5">
      <t>ブン</t>
    </rPh>
    <rPh sb="6" eb="7">
      <t>シ</t>
    </rPh>
    <rPh sb="8" eb="9">
      <t>ビ</t>
    </rPh>
    <phoneticPr fontId="1"/>
  </si>
  <si>
    <t>登録番号（インボイス番号）は、"T"を除く13桁の半角数字を入力</t>
    <rPh sb="0" eb="2">
      <t>トウロク</t>
    </rPh>
    <rPh sb="2" eb="4">
      <t>バンゴウ</t>
    </rPh>
    <rPh sb="10" eb="12">
      <t>バンゴウ</t>
    </rPh>
    <rPh sb="19" eb="20">
      <t>ノゾ</t>
    </rPh>
    <rPh sb="23" eb="24">
      <t>ケタ</t>
    </rPh>
    <rPh sb="25" eb="27">
      <t>ハンカク</t>
    </rPh>
    <rPh sb="27" eb="29">
      <t>スウジ</t>
    </rPh>
    <rPh sb="30" eb="32">
      <t>ニュウリョク</t>
    </rPh>
    <phoneticPr fontId="1"/>
  </si>
  <si>
    <t>・ナカボーテック担当部署</t>
    <rPh sb="8" eb="10">
      <t>タントウ</t>
    </rPh>
    <rPh sb="10" eb="12">
      <t>ブショ</t>
    </rPh>
    <phoneticPr fontId="1"/>
  </si>
  <si>
    <t>・ナカボーテック担当者</t>
    <rPh sb="8" eb="11">
      <t>タントウシャ</t>
    </rPh>
    <phoneticPr fontId="1"/>
  </si>
  <si>
    <t>弊社担当者名（誤送信した場合に対応するため）</t>
    <rPh sb="0" eb="2">
      <t>ヘイシャ</t>
    </rPh>
    <rPh sb="2" eb="5">
      <t>タントウシャ</t>
    </rPh>
    <rPh sb="5" eb="6">
      <t>メイ</t>
    </rPh>
    <rPh sb="7" eb="8">
      <t>ゴ</t>
    </rPh>
    <rPh sb="8" eb="10">
      <t>ソウシン</t>
    </rPh>
    <rPh sb="12" eb="14">
      <t>バアイ</t>
    </rPh>
    <rPh sb="15" eb="17">
      <t>タイオウ</t>
    </rPh>
    <phoneticPr fontId="1"/>
  </si>
  <si>
    <t>弊社担当部署名（誤送信した場合に対応するため）</t>
    <rPh sb="0" eb="2">
      <t>ヘイシャ</t>
    </rPh>
    <rPh sb="2" eb="7">
      <t>タントウブショメイ</t>
    </rPh>
    <phoneticPr fontId="1"/>
  </si>
  <si>
    <t>明細№</t>
    <rPh sb="0" eb="2">
      <t>メイサイ</t>
    </rPh>
    <phoneticPr fontId="1"/>
  </si>
  <si>
    <t>複数明細ある場合、注文書にある枝番号　明細が１つの場合はブランク</t>
    <rPh sb="0" eb="2">
      <t>フクスウ</t>
    </rPh>
    <rPh sb="2" eb="4">
      <t>メイサイ</t>
    </rPh>
    <rPh sb="6" eb="8">
      <t>バアイ</t>
    </rPh>
    <rPh sb="9" eb="12">
      <t>チュウモンショ</t>
    </rPh>
    <rPh sb="15" eb="16">
      <t>エダ</t>
    </rPh>
    <rPh sb="16" eb="18">
      <t>バンゴウ</t>
    </rPh>
    <rPh sb="19" eb="21">
      <t>メイサイ</t>
    </rPh>
    <rPh sb="25" eb="27">
      <t>バアイ</t>
    </rPh>
    <phoneticPr fontId="1"/>
  </si>
  <si>
    <t>・工事件名／受注件名／件名</t>
    <rPh sb="1" eb="3">
      <t>コウジ</t>
    </rPh>
    <rPh sb="3" eb="5">
      <t>ケンメイ</t>
    </rPh>
    <rPh sb="6" eb="8">
      <t>ジュチュウ</t>
    </rPh>
    <rPh sb="8" eb="10">
      <t>ケンメイ</t>
    </rPh>
    <rPh sb="11" eb="13">
      <t>ケンメイ</t>
    </rPh>
    <phoneticPr fontId="1"/>
  </si>
  <si>
    <t>⇒　貴社の請求書（控）です</t>
    <phoneticPr fontId="1"/>
  </si>
  <si>
    <t>⇒　当社提出用のシートです</t>
    <rPh sb="2" eb="4">
      <t>トウシャ</t>
    </rPh>
    <rPh sb="4" eb="6">
      <t>テイシュツ</t>
    </rPh>
    <rPh sb="6" eb="7">
      <t>ヨウ</t>
    </rPh>
    <phoneticPr fontId="1"/>
  </si>
  <si>
    <t>⇒　複数工事の場合の当社提出用シートです</t>
    <rPh sb="2" eb="6">
      <t>フクスウコウジ</t>
    </rPh>
    <rPh sb="7" eb="9">
      <t>バアイ</t>
    </rPh>
    <rPh sb="10" eb="12">
      <t>トウシャ</t>
    </rPh>
    <rPh sb="12" eb="14">
      <t>テイシュツ</t>
    </rPh>
    <rPh sb="14" eb="15">
      <t>ヨウ</t>
    </rPh>
    <phoneticPr fontId="1"/>
  </si>
  <si>
    <t>⇒　複数工事の場合の貴社請求書（控）です</t>
    <rPh sb="2" eb="4">
      <t>フクスウ</t>
    </rPh>
    <rPh sb="4" eb="6">
      <t>コウジ</t>
    </rPh>
    <rPh sb="7" eb="9">
      <t>バアイ</t>
    </rPh>
    <phoneticPr fontId="1"/>
  </si>
  <si>
    <t xml:space="preserve">  当社ホームページに掲載の指定リンク先へ、該当する請求書のPDFファイルをアップロードし、ご提出ください。</t>
    <rPh sb="2" eb="4">
      <t>トウシャ</t>
    </rPh>
    <rPh sb="11" eb="13">
      <t>ケイサイ</t>
    </rPh>
    <rPh sb="14" eb="16">
      <t>シテイ</t>
    </rPh>
    <rPh sb="19" eb="20">
      <t>サキ</t>
    </rPh>
    <rPh sb="22" eb="24">
      <t>ガイトウ</t>
    </rPh>
    <rPh sb="26" eb="29">
      <t>セイキュウショ</t>
    </rPh>
    <rPh sb="47" eb="49">
      <t>テイシュツ</t>
    </rPh>
    <phoneticPr fontId="1"/>
  </si>
  <si>
    <t>05-を除いた当社指定の追跡番号</t>
    <rPh sb="4" eb="5">
      <t>ノゾ</t>
    </rPh>
    <rPh sb="7" eb="9">
      <t>トウシャ</t>
    </rPh>
    <rPh sb="9" eb="11">
      <t>シテイ</t>
    </rPh>
    <rPh sb="12" eb="14">
      <t>ツイセキ</t>
    </rPh>
    <rPh sb="14" eb="16">
      <t>バンゴウ</t>
    </rPh>
    <phoneticPr fontId="1"/>
  </si>
  <si>
    <t>支払日は締日の翌月末となります。なお、月末日が金融機関の休業日（土日祝）の場合は、前営業日といたします。</t>
    <rPh sb="0" eb="3">
      <t>シハライビ</t>
    </rPh>
    <rPh sb="4" eb="6">
      <t>シメビ</t>
    </rPh>
    <rPh sb="7" eb="10">
      <t>ヨクゲツマツ</t>
    </rPh>
    <rPh sb="19" eb="21">
      <t>ゲツマツ</t>
    </rPh>
    <rPh sb="21" eb="22">
      <t>ビ</t>
    </rPh>
    <rPh sb="23" eb="25">
      <t>キンユウ</t>
    </rPh>
    <rPh sb="25" eb="27">
      <t>キカン</t>
    </rPh>
    <rPh sb="28" eb="31">
      <t>キュウギョウビ</t>
    </rPh>
    <rPh sb="32" eb="34">
      <t>ドニチ</t>
    </rPh>
    <rPh sb="34" eb="35">
      <t>シュク</t>
    </rPh>
    <rPh sb="37" eb="39">
      <t>バアイ</t>
    </rPh>
    <rPh sb="41" eb="42">
      <t>ゼン</t>
    </rPh>
    <rPh sb="42" eb="45">
      <t>エイギョウビ</t>
    </rPh>
    <phoneticPr fontId="1"/>
  </si>
  <si>
    <t>支払日は締日の翌月末となります。なお、月末日が金融機関の休業日（土日祝）の場合は、前営業日といたします。</t>
    <phoneticPr fontId="1"/>
  </si>
  <si>
    <t>WBS要素
(05-省略）</t>
    <rPh sb="3" eb="5">
      <t>ヨウソ</t>
    </rPh>
    <rPh sb="10" eb="12">
      <t>ショウリャク</t>
    </rPh>
    <phoneticPr fontId="1"/>
  </si>
  <si>
    <t>注文先コード
(05-省略）</t>
    <rPh sb="0" eb="2">
      <t>チュウモン</t>
    </rPh>
    <rPh sb="2" eb="3">
      <t>サキ</t>
    </rPh>
    <rPh sb="11" eb="13">
      <t>ショウリャク</t>
    </rPh>
    <phoneticPr fontId="1"/>
  </si>
  <si>
    <t>当社指定の取引先コード(-05を省略して記入）</t>
    <rPh sb="0" eb="2">
      <t>トウシャ</t>
    </rPh>
    <rPh sb="2" eb="4">
      <t>シテイ</t>
    </rPh>
    <rPh sb="5" eb="7">
      <t>トリヒキ</t>
    </rPh>
    <rPh sb="7" eb="8">
      <t>サキ</t>
    </rPh>
    <rPh sb="16" eb="18">
      <t>ショウリャク</t>
    </rPh>
    <rPh sb="20" eb="22">
      <t>キニュウ</t>
    </rPh>
    <phoneticPr fontId="1"/>
  </si>
  <si>
    <t>2023年 9月</t>
    <rPh sb="4" eb="5">
      <t>ネン</t>
    </rPh>
    <rPh sb="7" eb="8">
      <t>ガツ</t>
    </rPh>
    <phoneticPr fontId="1"/>
  </si>
  <si>
    <t>⇒　入力欄です このシートに必要事項を記入して下さい</t>
    <rPh sb="2" eb="4">
      <t>ニュウリョク</t>
    </rPh>
    <rPh sb="4" eb="5">
      <t>ラン</t>
    </rPh>
    <rPh sb="14" eb="16">
      <t>ヒツヨウ</t>
    </rPh>
    <rPh sb="16" eb="18">
      <t>ジコウ</t>
    </rPh>
    <rPh sb="19" eb="21">
      <t>キニュウ</t>
    </rPh>
    <rPh sb="23" eb="24">
      <t>クダ</t>
    </rPh>
    <phoneticPr fontId="1"/>
  </si>
  <si>
    <t>エラー表示欄</t>
    <rPh sb="3" eb="6">
      <t>ヒョウジラン</t>
    </rPh>
    <phoneticPr fontId="1"/>
  </si>
  <si>
    <t>北陸営業所</t>
  </si>
  <si>
    <t>「②提出（請求書）（複数）」シート　　　　　　　　　</t>
    <rPh sb="2" eb="4">
      <t>テイシュツ</t>
    </rPh>
    <rPh sb="5" eb="8">
      <t>セイキュウショ</t>
    </rPh>
    <rPh sb="10" eb="12">
      <t>フクスウ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</si>
</sst>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quot;年&quot;m&quot;月&quot;d&quot;日&quot;;@"/>
    <numFmt numFmtId="177" formatCode="[&lt;=999]000;[&lt;=9999]000\-00;000\-0000"/>
    <numFmt numFmtId="178" formatCode="#,##0_ "/>
    <numFmt numFmtId="179" formatCode="0#"/>
    <numFmt numFmtId="180" formatCode="0.0_ "/>
    <numFmt numFmtId="181" formatCode="#,##0.00_ "/>
    <numFmt numFmtId="182" formatCode="0_);[Red]\(0\)"/>
    <numFmt numFmtId="183" formatCode="#,##0_);[Red]\(#,##0\)"/>
    <numFmt numFmtId="184" formatCode="\T0000000000000"/>
  </numFmts>
  <fonts count="41">
    <font>
      <sz val="11"/>
      <color theme="1"/>
      <name val="游ゴシック"/>
      <family val="2"/>
      <charset val="128"/>
      <scheme val="minor"/>
    </font>
    <font>
      <sz val="6"/>
      <name val="游ゴシック"/>
      <family val="2"/>
      <charset val="128"/>
      <scheme val="minor"/>
    </font>
    <font>
      <b/>
      <sz val="11"/>
      <color indexed="10"/>
      <name val="MS P ゴシック"/>
      <family val="3"/>
      <charset val="128"/>
    </font>
    <font>
      <b/>
      <u/>
      <sz val="16"/>
      <color theme="1"/>
      <name val="ＭＳ Ｐゴシック"/>
      <family val="3"/>
      <charset val="128"/>
    </font>
    <font>
      <u/>
      <sz val="16"/>
      <color theme="1"/>
      <name val="ＭＳ Ｐゴシック"/>
      <family val="3"/>
      <charset val="128"/>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1"/>
      <name val="ＭＳ Ｐゴシック"/>
      <family val="3"/>
      <charset val="128"/>
    </font>
    <font>
      <b/>
      <u val="doubleAccounting"/>
      <sz val="16"/>
      <color theme="1"/>
      <name val="ＭＳ Ｐゴシック"/>
      <family val="3"/>
      <charset val="128"/>
    </font>
    <font>
      <b/>
      <sz val="11"/>
      <color theme="1"/>
      <name val="ＭＳ Ｐゴシック"/>
      <family val="3"/>
      <charset val="128"/>
    </font>
    <font>
      <b/>
      <sz val="14"/>
      <color theme="1"/>
      <name val="ＭＳ Ｐゴシック"/>
      <family val="3"/>
      <charset val="128"/>
    </font>
    <font>
      <sz val="14"/>
      <color theme="1"/>
      <name val="ＭＳ Ｐゴシック"/>
      <family val="3"/>
      <charset val="128"/>
    </font>
    <font>
      <b/>
      <sz val="16"/>
      <color theme="1"/>
      <name val="ＭＳ Ｐゴシック"/>
      <family val="3"/>
      <charset val="128"/>
    </font>
    <font>
      <sz val="8"/>
      <color theme="1"/>
      <name val="ＭＳ Ｐゴシック"/>
      <family val="3"/>
      <charset val="128"/>
    </font>
    <font>
      <sz val="9"/>
      <color theme="1"/>
      <name val="ＭＳ Ｐゴシック"/>
      <family val="3"/>
      <charset val="128"/>
    </font>
    <font>
      <u/>
      <sz val="14"/>
      <color theme="1"/>
      <name val="ＭＳ Ｐゴシック"/>
      <family val="3"/>
      <charset val="128"/>
    </font>
    <font>
      <b/>
      <sz val="11"/>
      <color rgb="FFFF0000"/>
      <name val="ＭＳ Ｐゴシック"/>
      <family val="3"/>
      <charset val="128"/>
    </font>
    <font>
      <sz val="12"/>
      <color rgb="FF333333"/>
      <name val="ＭＳ Ｐゴシック"/>
      <family val="3"/>
      <charset val="128"/>
    </font>
    <font>
      <b/>
      <sz val="11"/>
      <name val="ＭＳ Ｐゴシック"/>
      <family val="3"/>
      <charset val="128"/>
    </font>
    <font>
      <sz val="16"/>
      <color theme="1"/>
      <name val="ＭＳ Ｐゴシック"/>
      <family val="3"/>
      <charset val="128"/>
    </font>
    <font>
      <sz val="12"/>
      <name val="ＭＳ Ｐゴシック"/>
      <family val="3"/>
      <charset val="128"/>
    </font>
    <font>
      <sz val="12"/>
      <color rgb="FFFF0000"/>
      <name val="ＭＳ Ｐゴシック"/>
      <family val="3"/>
      <charset val="128"/>
    </font>
    <font>
      <b/>
      <u/>
      <sz val="18"/>
      <color theme="1"/>
      <name val="ＭＳ Ｐゴシック"/>
      <family val="3"/>
      <charset val="128"/>
    </font>
    <font>
      <sz val="9"/>
      <color indexed="81"/>
      <name val="MS P ゴシック"/>
      <family val="3"/>
      <charset val="128"/>
    </font>
    <font>
      <b/>
      <sz val="18"/>
      <color indexed="81"/>
      <name val="MS P ゴシック"/>
      <family val="3"/>
      <charset val="128"/>
    </font>
    <font>
      <b/>
      <sz val="16"/>
      <color indexed="81"/>
      <name val="MS P ゴシック"/>
      <family val="3"/>
      <charset val="128"/>
    </font>
    <font>
      <b/>
      <sz val="16"/>
      <color indexed="10"/>
      <name val="MS P ゴシック"/>
      <family val="3"/>
      <charset val="128"/>
    </font>
    <font>
      <b/>
      <sz val="22"/>
      <color indexed="81"/>
      <name val="MS P ゴシック"/>
      <family val="3"/>
      <charset val="128"/>
    </font>
    <font>
      <u/>
      <sz val="12"/>
      <color theme="1"/>
      <name val="ＭＳ Ｐゴシック"/>
      <family val="3"/>
      <charset val="128"/>
    </font>
    <font>
      <b/>
      <u/>
      <sz val="20"/>
      <color theme="1"/>
      <name val="ＭＳ Ｐゴシック"/>
      <family val="3"/>
      <charset val="128"/>
    </font>
    <font>
      <b/>
      <sz val="14"/>
      <color indexed="81"/>
      <name val="MS P ゴシック"/>
      <family val="3"/>
      <charset val="128"/>
    </font>
    <font>
      <sz val="12"/>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sz val="14"/>
      <color rgb="FF000000"/>
      <name val="Segoe UI"/>
      <family val="2"/>
    </font>
    <font>
      <u/>
      <sz val="11"/>
      <color theme="10"/>
      <name val="游ゴシック"/>
      <family val="2"/>
      <charset val="128"/>
      <scheme val="minor"/>
    </font>
    <font>
      <sz val="11"/>
      <color rgb="FFFF0000"/>
      <name val="ＭＳ Ｐゴシック"/>
      <family val="3"/>
      <charset val="128"/>
    </font>
    <font>
      <b/>
      <sz val="9"/>
      <color indexed="81"/>
      <name val="MS P ゴシック"/>
      <family val="3"/>
      <charset val="128"/>
    </font>
    <font>
      <u/>
      <sz val="11"/>
      <color theme="1"/>
      <name val="游ゴシック"/>
      <family val="2"/>
      <charset val="128"/>
      <scheme val="minor"/>
    </font>
  </fonts>
  <fills count="6">
    <fill>
      <patternFill patternType="none"/>
    </fill>
    <fill>
      <patternFill patternType="gray125"/>
    </fill>
    <fill>
      <patternFill patternType="solid">
        <fgColor theme="7" tint="0.79998168889431442"/>
        <bgColor rgb="FFFF0000"/>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s>
  <cellStyleXfs count="4">
    <xf numFmtId="0" fontId="0" fillId="0" borderId="0">
      <alignment vertical="center"/>
    </xf>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48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7" fillId="0" borderId="0" xfId="0" applyFont="1" applyAlignment="1">
      <alignment vertical="top"/>
    </xf>
    <xf numFmtId="0" fontId="3"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0" xfId="0" applyFont="1" applyAlignment="1">
      <alignment horizontal="right" vertical="center"/>
    </xf>
    <xf numFmtId="0" fontId="5" fillId="0" borderId="11" xfId="0" applyFont="1" applyBorder="1">
      <alignment vertical="center"/>
    </xf>
    <xf numFmtId="0" fontId="5" fillId="0" borderId="12" xfId="0" applyFont="1" applyBorder="1">
      <alignment vertical="center"/>
    </xf>
    <xf numFmtId="0" fontId="14" fillId="0" borderId="8" xfId="0" applyFont="1" applyBorder="1">
      <alignment vertical="center"/>
    </xf>
    <xf numFmtId="0" fontId="7" fillId="0" borderId="14" xfId="0" applyFont="1" applyBorder="1">
      <alignment vertical="center"/>
    </xf>
    <xf numFmtId="0" fontId="7" fillId="0" borderId="16" xfId="0" applyFont="1" applyBorder="1">
      <alignment vertical="center"/>
    </xf>
    <xf numFmtId="0" fontId="7" fillId="0" borderId="15" xfId="0" applyFont="1" applyBorder="1">
      <alignment vertical="center"/>
    </xf>
    <xf numFmtId="0" fontId="5" fillId="0" borderId="0" xfId="0" applyFont="1" applyAlignment="1">
      <alignment horizontal="left" vertical="center" shrinkToFit="1"/>
    </xf>
    <xf numFmtId="0" fontId="5" fillId="0" borderId="7" xfId="0" applyFont="1" applyBorder="1">
      <alignment vertical="center"/>
    </xf>
    <xf numFmtId="0" fontId="11" fillId="0" borderId="8" xfId="0" applyFont="1" applyBorder="1">
      <alignment vertical="center"/>
    </xf>
    <xf numFmtId="0" fontId="5" fillId="0" borderId="9" xfId="0" applyFont="1" applyBorder="1" applyAlignment="1">
      <alignment horizontal="center" vertical="center"/>
    </xf>
    <xf numFmtId="9" fontId="5" fillId="0" borderId="0" xfId="0" applyNumberFormat="1" applyFont="1" applyAlignment="1">
      <alignment horizontal="center" vertical="center"/>
    </xf>
    <xf numFmtId="0" fontId="5" fillId="0" borderId="0" xfId="0" applyFont="1" applyAlignment="1">
      <alignment horizontal="center" vertical="center"/>
    </xf>
    <xf numFmtId="0" fontId="14" fillId="0" borderId="5" xfId="0" applyFont="1" applyBorder="1">
      <alignment vertical="center"/>
    </xf>
    <xf numFmtId="0" fontId="15" fillId="0" borderId="6" xfId="0" applyFont="1" applyBorder="1">
      <alignment vertical="center"/>
    </xf>
    <xf numFmtId="0" fontId="5" fillId="0" borderId="8" xfId="0" applyFont="1" applyBorder="1">
      <alignment vertical="center"/>
    </xf>
    <xf numFmtId="0" fontId="15" fillId="0" borderId="9" xfId="0" applyFont="1" applyBorder="1">
      <alignment vertical="center"/>
    </xf>
    <xf numFmtId="179" fontId="5" fillId="0" borderId="10" xfId="0" applyNumberFormat="1" applyFont="1" applyBorder="1" applyAlignment="1">
      <alignment vertical="center" shrinkToFit="1"/>
    </xf>
    <xf numFmtId="0" fontId="11" fillId="0" borderId="0" xfId="0" applyFont="1">
      <alignment vertical="center"/>
    </xf>
    <xf numFmtId="0" fontId="6" fillId="0" borderId="0" xfId="0" applyFont="1">
      <alignment vertical="center"/>
    </xf>
    <xf numFmtId="0" fontId="11" fillId="0" borderId="0" xfId="0" applyFont="1" applyAlignment="1">
      <alignment vertical="center" wrapText="1"/>
    </xf>
    <xf numFmtId="0" fontId="11" fillId="0" borderId="8" xfId="0" applyFont="1" applyBorder="1" applyAlignment="1">
      <alignment horizontal="center" vertical="center"/>
    </xf>
    <xf numFmtId="0" fontId="5" fillId="0" borderId="9"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15" xfId="0" applyFont="1" applyBorder="1">
      <alignment vertical="center"/>
    </xf>
    <xf numFmtId="49" fontId="16" fillId="0" borderId="0" xfId="0" applyNumberFormat="1" applyFont="1">
      <alignment vertical="center"/>
    </xf>
    <xf numFmtId="49" fontId="5" fillId="0" borderId="0" xfId="0" applyNumberFormat="1" applyFont="1">
      <alignment vertical="center"/>
    </xf>
    <xf numFmtId="0" fontId="17" fillId="0" borderId="0" xfId="0" applyFont="1">
      <alignment vertical="center"/>
    </xf>
    <xf numFmtId="49" fontId="6" fillId="0" borderId="0" xfId="0" applyNumberFormat="1" applyFont="1">
      <alignment vertical="center"/>
    </xf>
    <xf numFmtId="0" fontId="10" fillId="0" borderId="0" xfId="0" applyFont="1">
      <alignment vertical="center"/>
    </xf>
    <xf numFmtId="0" fontId="18" fillId="0" borderId="0" xfId="0" applyFont="1">
      <alignment vertical="center"/>
    </xf>
    <xf numFmtId="0" fontId="8" fillId="0" borderId="1" xfId="0" applyFont="1" applyBorder="1">
      <alignment vertical="center"/>
    </xf>
    <xf numFmtId="0" fontId="8" fillId="0" borderId="2" xfId="0" applyFont="1" applyBorder="1">
      <alignment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2" xfId="0" applyFont="1" applyBorder="1" applyAlignment="1">
      <alignment horizontal="center" vertical="center"/>
    </xf>
    <xf numFmtId="0" fontId="7" fillId="0" borderId="7" xfId="0" applyFont="1" applyBorder="1" applyAlignment="1">
      <alignment vertical="top"/>
    </xf>
    <xf numFmtId="0" fontId="7" fillId="0" borderId="8" xfId="0" applyFont="1" applyBorder="1">
      <alignment vertical="center"/>
    </xf>
    <xf numFmtId="0" fontId="7" fillId="0" borderId="13" xfId="0" applyFont="1" applyBorder="1" applyAlignment="1">
      <alignment horizontal="center"/>
    </xf>
    <xf numFmtId="0" fontId="7" fillId="0" borderId="9" xfId="0" applyFont="1" applyBorder="1" applyAlignment="1">
      <alignment horizontal="center"/>
    </xf>
    <xf numFmtId="0" fontId="7" fillId="0" borderId="1" xfId="0" applyFont="1" applyBorder="1">
      <alignment vertical="center"/>
    </xf>
    <xf numFmtId="0" fontId="7" fillId="0" borderId="2" xfId="0" applyFont="1" applyBorder="1">
      <alignment vertical="center"/>
    </xf>
    <xf numFmtId="0" fontId="7" fillId="0" borderId="2" xfId="0" applyFont="1" applyBorder="1" applyAlignment="1">
      <alignment horizontal="right" vertical="center"/>
    </xf>
    <xf numFmtId="0" fontId="7" fillId="0" borderId="3" xfId="0" applyFont="1" applyBorder="1">
      <alignment vertical="center"/>
    </xf>
    <xf numFmtId="0" fontId="7" fillId="0" borderId="0" xfId="0" applyFont="1">
      <alignment vertical="center"/>
    </xf>
    <xf numFmtId="0" fontId="8" fillId="0" borderId="0" xfId="0" applyFont="1">
      <alignment vertical="center"/>
    </xf>
    <xf numFmtId="0" fontId="19" fillId="0" borderId="0" xfId="0" applyFont="1">
      <alignment vertical="center"/>
    </xf>
    <xf numFmtId="0" fontId="7" fillId="0" borderId="0" xfId="0" applyFont="1" applyAlignment="1">
      <alignment vertical="center" wrapText="1"/>
    </xf>
    <xf numFmtId="0" fontId="12" fillId="0" borderId="0" xfId="0" applyFont="1">
      <alignment vertical="center"/>
    </xf>
    <xf numFmtId="0" fontId="5" fillId="0" borderId="0" xfId="0" quotePrefix="1" applyFont="1">
      <alignment vertical="center"/>
    </xf>
    <xf numFmtId="0" fontId="32" fillId="0" borderId="0" xfId="0" applyFont="1" applyAlignment="1">
      <alignment horizontal="right" vertical="center"/>
    </xf>
    <xf numFmtId="0" fontId="7" fillId="0" borderId="0" xfId="0" applyFont="1" applyAlignment="1">
      <alignment horizontal="right" vertical="center"/>
    </xf>
    <xf numFmtId="0" fontId="8" fillId="0" borderId="0" xfId="0" applyFont="1" applyAlignment="1">
      <alignment horizontal="center" vertical="center"/>
    </xf>
    <xf numFmtId="0" fontId="8" fillId="0" borderId="3" xfId="0" applyFont="1" applyBorder="1">
      <alignment vertical="center"/>
    </xf>
    <xf numFmtId="0" fontId="0" fillId="5" borderId="25" xfId="0" applyFill="1" applyBorder="1">
      <alignment vertical="center"/>
    </xf>
    <xf numFmtId="0" fontId="0" fillId="5" borderId="10" xfId="0" applyFill="1" applyBorder="1" applyAlignment="1">
      <alignment horizontal="center" vertical="center"/>
    </xf>
    <xf numFmtId="0" fontId="36" fillId="0" borderId="0" xfId="0" applyFont="1">
      <alignment vertical="center"/>
    </xf>
    <xf numFmtId="0" fontId="0" fillId="3" borderId="10" xfId="0" applyFill="1" applyBorder="1" applyAlignment="1" applyProtection="1">
      <alignment horizontal="center" vertical="center"/>
      <protection locked="0"/>
    </xf>
    <xf numFmtId="0" fontId="0" fillId="3" borderId="10" xfId="0" applyFill="1" applyBorder="1" applyAlignment="1" applyProtection="1">
      <alignment vertical="center" shrinkToFit="1"/>
      <protection locked="0"/>
    </xf>
    <xf numFmtId="9" fontId="0" fillId="3" borderId="10" xfId="2" applyFont="1" applyFill="1" applyBorder="1" applyAlignment="1" applyProtection="1">
      <alignment horizontal="center" vertical="center"/>
      <protection locked="0"/>
    </xf>
    <xf numFmtId="38" fontId="0" fillId="3" borderId="10" xfId="1" applyFont="1" applyFill="1" applyBorder="1" applyAlignment="1" applyProtection="1">
      <alignment horizontal="right" vertical="center" indent="1"/>
      <protection locked="0"/>
    </xf>
    <xf numFmtId="0" fontId="0" fillId="5" borderId="28" xfId="0" applyFill="1" applyBorder="1" applyAlignment="1">
      <alignment vertical="center" shrinkToFit="1"/>
    </xf>
    <xf numFmtId="0" fontId="0" fillId="5" borderId="25" xfId="0" applyFill="1" applyBorder="1" applyAlignment="1">
      <alignment vertical="center" shrinkToFit="1"/>
    </xf>
    <xf numFmtId="0" fontId="38" fillId="0" borderId="1" xfId="0" applyFont="1" applyBorder="1">
      <alignment vertical="center"/>
    </xf>
    <xf numFmtId="0" fontId="38" fillId="0" borderId="2" xfId="0" applyFont="1" applyBorder="1">
      <alignment vertical="center"/>
    </xf>
    <xf numFmtId="0" fontId="38" fillId="0" borderId="3" xfId="0" applyFont="1" applyBorder="1">
      <alignment vertical="center"/>
    </xf>
    <xf numFmtId="0" fontId="0" fillId="5" borderId="10" xfId="0" applyFill="1" applyBorder="1" applyAlignment="1">
      <alignment horizontal="center" vertical="center" wrapText="1"/>
    </xf>
    <xf numFmtId="0" fontId="0" fillId="5" borderId="22" xfId="0" applyFill="1" applyBorder="1" applyAlignment="1">
      <alignment vertical="center" wrapText="1"/>
    </xf>
    <xf numFmtId="0" fontId="0" fillId="0" borderId="10" xfId="0" applyBorder="1" applyAlignment="1">
      <alignment horizontal="center" vertical="center"/>
    </xf>
    <xf numFmtId="9" fontId="12" fillId="0" borderId="2" xfId="0" applyNumberFormat="1" applyFont="1" applyBorder="1" applyAlignment="1">
      <alignment horizontal="center" vertical="center" shrinkToFit="1"/>
    </xf>
    <xf numFmtId="0" fontId="7" fillId="0" borderId="2" xfId="0" applyFont="1" applyBorder="1" applyAlignment="1">
      <alignment horizontal="center" vertical="center"/>
    </xf>
    <xf numFmtId="0" fontId="5" fillId="0" borderId="8" xfId="0" applyFont="1" applyBorder="1" applyAlignment="1">
      <alignment horizontal="center" vertical="center"/>
    </xf>
    <xf numFmtId="14" fontId="0" fillId="0" borderId="0" xfId="0" applyNumberFormat="1" applyAlignment="1">
      <alignment horizontal="left" vertical="center"/>
    </xf>
    <xf numFmtId="0" fontId="40" fillId="0" borderId="0" xfId="0" applyFont="1">
      <alignment vertical="center"/>
    </xf>
    <xf numFmtId="0" fontId="35" fillId="0" borderId="0" xfId="0" applyFont="1">
      <alignment vertical="center"/>
    </xf>
    <xf numFmtId="0" fontId="34" fillId="0" borderId="0" xfId="0" applyFont="1" applyAlignment="1">
      <alignment vertical="center" shrinkToFit="1"/>
    </xf>
    <xf numFmtId="0" fontId="34" fillId="0" borderId="0" xfId="0" applyFont="1">
      <alignment vertical="center"/>
    </xf>
    <xf numFmtId="38" fontId="0" fillId="0" borderId="10" xfId="1" applyFont="1" applyFill="1" applyBorder="1" applyAlignment="1" applyProtection="1">
      <alignment horizontal="right" vertical="center" indent="1"/>
    </xf>
    <xf numFmtId="0" fontId="23" fillId="0" borderId="0" xfId="0" applyFont="1">
      <alignment vertical="center"/>
    </xf>
    <xf numFmtId="0" fontId="7" fillId="0" borderId="8" xfId="0" applyFont="1" applyBorder="1" applyAlignment="1">
      <alignment horizontal="center" vertical="top"/>
    </xf>
    <xf numFmtId="0" fontId="7" fillId="0" borderId="0" xfId="0" applyFont="1" applyAlignment="1">
      <alignment horizontal="center"/>
    </xf>
    <xf numFmtId="0" fontId="12" fillId="0" borderId="0" xfId="0" applyFont="1" applyAlignment="1">
      <alignment vertical="center" wrapText="1"/>
    </xf>
    <xf numFmtId="0" fontId="5" fillId="0" borderId="10"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2" fillId="0" borderId="2" xfId="0" applyFont="1" applyBorder="1" applyAlignment="1">
      <alignment horizontal="center" vertical="center"/>
    </xf>
    <xf numFmtId="179" fontId="5" fillId="0" borderId="11" xfId="0" applyNumberFormat="1" applyFont="1" applyBorder="1" applyAlignment="1">
      <alignment horizontal="center" vertical="center" shrinkToFit="1"/>
    </xf>
    <xf numFmtId="178" fontId="20" fillId="0" borderId="2" xfId="0" applyNumberFormat="1" applyFont="1" applyBorder="1">
      <alignment vertical="center"/>
    </xf>
    <xf numFmtId="178" fontId="12" fillId="0" borderId="2" xfId="0" applyNumberFormat="1" applyFont="1" applyBorder="1" applyAlignment="1">
      <alignment horizontal="center" vertical="center" shrinkToFit="1"/>
    </xf>
    <xf numFmtId="178" fontId="12" fillId="0" borderId="3" xfId="0" applyNumberFormat="1" applyFont="1" applyBorder="1" applyAlignment="1">
      <alignment horizontal="center" vertical="center" shrinkToFit="1"/>
    </xf>
    <xf numFmtId="179" fontId="5" fillId="0" borderId="2" xfId="0" applyNumberFormat="1" applyFont="1" applyBorder="1" applyAlignment="1">
      <alignment horizontal="center" vertical="center" shrinkToFit="1"/>
    </xf>
    <xf numFmtId="0" fontId="20" fillId="0" borderId="2" xfId="0" applyFont="1" applyBorder="1" applyAlignment="1">
      <alignment horizontal="right" vertical="center"/>
    </xf>
    <xf numFmtId="183" fontId="20" fillId="0" borderId="2" xfId="0" applyNumberFormat="1" applyFont="1" applyBorder="1">
      <alignment vertical="center"/>
    </xf>
    <xf numFmtId="179" fontId="5" fillId="0" borderId="1" xfId="0" applyNumberFormat="1" applyFont="1" applyBorder="1" applyAlignment="1">
      <alignment horizontal="center" vertical="center" shrinkToFit="1"/>
    </xf>
    <xf numFmtId="0" fontId="12" fillId="0" borderId="4" xfId="0" applyFont="1" applyBorder="1">
      <alignment vertical="center"/>
    </xf>
    <xf numFmtId="0" fontId="12" fillId="0" borderId="5" xfId="0" applyFont="1" applyBorder="1">
      <alignment vertical="center"/>
    </xf>
    <xf numFmtId="0" fontId="15" fillId="0" borderId="5" xfId="0" applyFont="1" applyBorder="1">
      <alignment vertical="center"/>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lignment vertical="center"/>
    </xf>
    <xf numFmtId="0" fontId="12" fillId="0" borderId="8" xfId="0" applyFont="1" applyBorder="1">
      <alignment vertical="center"/>
    </xf>
    <xf numFmtId="0" fontId="15" fillId="0" borderId="8" xfId="0" applyFont="1" applyBorder="1">
      <alignment vertical="center"/>
    </xf>
    <xf numFmtId="0" fontId="20" fillId="0" borderId="0" xfId="0" applyFont="1">
      <alignment vertical="center"/>
    </xf>
    <xf numFmtId="0" fontId="7"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vertical="center" wrapText="1"/>
    </xf>
    <xf numFmtId="0" fontId="5" fillId="0" borderId="6" xfId="0" applyFont="1" applyBorder="1" applyAlignment="1">
      <alignment horizontal="center" vertical="center"/>
    </xf>
    <xf numFmtId="182" fontId="21" fillId="0" borderId="2" xfId="0" applyNumberFormat="1" applyFont="1" applyBorder="1" applyAlignment="1">
      <alignment horizontal="center" vertical="center"/>
    </xf>
    <xf numFmtId="0" fontId="9" fillId="0" borderId="0" xfId="0" applyFont="1">
      <alignment vertical="center"/>
    </xf>
    <xf numFmtId="0" fontId="12" fillId="3" borderId="0" xfId="0" applyFont="1" applyFill="1">
      <alignment vertical="center"/>
    </xf>
    <xf numFmtId="0" fontId="12" fillId="0" borderId="12" xfId="0" applyFont="1" applyBorder="1">
      <alignment vertical="center"/>
    </xf>
    <xf numFmtId="0" fontId="13" fillId="0" borderId="0" xfId="0" applyFont="1" applyAlignment="1">
      <alignment horizontal="center" vertical="center"/>
    </xf>
    <xf numFmtId="9" fontId="5" fillId="0" borderId="10" xfId="0" applyNumberFormat="1" applyFont="1" applyBorder="1" applyAlignment="1">
      <alignment horizontal="center" vertical="center"/>
    </xf>
    <xf numFmtId="0" fontId="7" fillId="0" borderId="8" xfId="0" applyFont="1" applyBorder="1" applyAlignment="1">
      <alignment vertical="center" wrapText="1"/>
    </xf>
    <xf numFmtId="9" fontId="5" fillId="0" borderId="3" xfId="0" applyNumberFormat="1" applyFont="1" applyBorder="1">
      <alignment vertical="center"/>
    </xf>
    <xf numFmtId="9" fontId="5" fillId="0" borderId="10" xfId="0" applyNumberFormat="1" applyFont="1" applyBorder="1">
      <alignment vertical="center"/>
    </xf>
    <xf numFmtId="9" fontId="12" fillId="0" borderId="0" xfId="0" applyNumberFormat="1" applyFont="1" applyAlignment="1">
      <alignment vertical="center" shrinkToFit="1"/>
    </xf>
    <xf numFmtId="178" fontId="5" fillId="0" borderId="0" xfId="0" applyNumberFormat="1" applyFont="1">
      <alignment vertical="center"/>
    </xf>
    <xf numFmtId="178" fontId="12" fillId="0" borderId="0" xfId="0" applyNumberFormat="1" applyFont="1" applyAlignment="1">
      <alignment vertical="center" shrinkToFit="1"/>
    </xf>
    <xf numFmtId="178" fontId="5" fillId="0" borderId="10" xfId="0" applyNumberFormat="1" applyFont="1" applyBorder="1">
      <alignment vertical="center"/>
    </xf>
    <xf numFmtId="0" fontId="7" fillId="0" borderId="5" xfId="0" applyFont="1" applyBorder="1">
      <alignment vertical="center"/>
    </xf>
    <xf numFmtId="0" fontId="22" fillId="0" borderId="0" xfId="0" applyFont="1">
      <alignment vertical="center"/>
    </xf>
    <xf numFmtId="0" fontId="8" fillId="0" borderId="0" xfId="0" applyFont="1" applyAlignment="1">
      <alignment horizontal="left" vertical="center" wrapText="1"/>
    </xf>
    <xf numFmtId="0" fontId="5" fillId="0" borderId="0" xfId="0" applyFont="1" applyAlignment="1">
      <alignment horizontal="center" vertical="center"/>
    </xf>
    <xf numFmtId="184" fontId="0" fillId="3" borderId="26" xfId="0" applyNumberFormat="1" applyFill="1" applyBorder="1" applyAlignment="1" applyProtection="1">
      <alignment horizontal="left" vertical="center"/>
      <protection locked="0"/>
    </xf>
    <xf numFmtId="184" fontId="0" fillId="3" borderId="27" xfId="0" applyNumberFormat="1" applyFill="1" applyBorder="1" applyAlignment="1" applyProtection="1">
      <alignment horizontal="left" vertical="center"/>
      <protection locked="0"/>
    </xf>
    <xf numFmtId="0" fontId="0" fillId="3" borderId="23" xfId="0" applyFill="1" applyBorder="1" applyAlignment="1" applyProtection="1">
      <alignment horizontal="left" vertical="center"/>
      <protection locked="0"/>
    </xf>
    <xf numFmtId="0" fontId="0" fillId="3" borderId="24" xfId="0" applyFill="1" applyBorder="1" applyAlignment="1" applyProtection="1">
      <alignment horizontal="left" vertical="center"/>
      <protection locked="0"/>
    </xf>
    <xf numFmtId="0" fontId="0" fillId="3" borderId="26" xfId="0"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37" fillId="3" borderId="26" xfId="3" applyFill="1" applyBorder="1" applyAlignment="1" applyProtection="1">
      <alignment horizontal="left" vertical="center"/>
      <protection locked="0"/>
    </xf>
    <xf numFmtId="9" fontId="0" fillId="3" borderId="26" xfId="2" applyFont="1" applyFill="1" applyBorder="1" applyAlignment="1" applyProtection="1">
      <alignment horizontal="left" vertical="center"/>
      <protection locked="0"/>
    </xf>
    <xf numFmtId="9" fontId="0" fillId="3" borderId="27" xfId="2" applyFont="1" applyFill="1" applyBorder="1" applyAlignment="1" applyProtection="1">
      <alignment horizontal="left" vertical="center"/>
      <protection locked="0"/>
    </xf>
    <xf numFmtId="14" fontId="0" fillId="3" borderId="26" xfId="0" applyNumberFormat="1" applyFill="1" applyBorder="1" applyAlignment="1" applyProtection="1">
      <alignment horizontal="left" vertical="center"/>
      <protection locked="0"/>
    </xf>
    <xf numFmtId="14" fontId="0" fillId="3" borderId="27" xfId="0" applyNumberFormat="1" applyFill="1" applyBorder="1" applyAlignment="1" applyProtection="1">
      <alignment horizontal="left" vertical="center"/>
      <protection locked="0"/>
    </xf>
    <xf numFmtId="0" fontId="34" fillId="3" borderId="26" xfId="0" applyFont="1" applyFill="1" applyBorder="1" applyAlignment="1" applyProtection="1">
      <alignment horizontal="left" vertical="center" shrinkToFit="1"/>
      <protection locked="0"/>
    </xf>
    <xf numFmtId="0" fontId="34" fillId="3" borderId="27" xfId="0" applyFont="1" applyFill="1" applyBorder="1" applyAlignment="1" applyProtection="1">
      <alignment horizontal="left" vertical="center" shrinkToFit="1"/>
      <protection locked="0"/>
    </xf>
    <xf numFmtId="0" fontId="34" fillId="3" borderId="29" xfId="0" applyFont="1" applyFill="1" applyBorder="1" applyAlignment="1" applyProtection="1">
      <alignment horizontal="left" vertical="center" shrinkToFit="1"/>
      <protection locked="0"/>
    </xf>
    <xf numFmtId="0" fontId="34" fillId="3" borderId="30" xfId="0" applyFont="1" applyFill="1" applyBorder="1" applyAlignment="1" applyProtection="1">
      <alignment horizontal="left" vertical="center" shrinkToFit="1"/>
      <protection locked="0"/>
    </xf>
    <xf numFmtId="14" fontId="35" fillId="0" borderId="31" xfId="0" applyNumberFormat="1" applyFont="1" applyBorder="1" applyAlignment="1">
      <alignment horizontal="center" vertical="center"/>
    </xf>
    <xf numFmtId="14" fontId="35" fillId="0" borderId="33" xfId="0" applyNumberFormat="1" applyFont="1" applyBorder="1" applyAlignment="1">
      <alignment horizontal="center" vertical="center"/>
    </xf>
    <xf numFmtId="14" fontId="35" fillId="0" borderId="32" xfId="0" applyNumberFormat="1" applyFont="1" applyBorder="1" applyAlignment="1">
      <alignment horizontal="center" vertical="center"/>
    </xf>
    <xf numFmtId="178" fontId="20" fillId="0" borderId="1" xfId="0" applyNumberFormat="1" applyFont="1" applyBorder="1">
      <alignment vertical="center"/>
    </xf>
    <xf numFmtId="178" fontId="20" fillId="0" borderId="2" xfId="0" applyNumberFormat="1" applyFont="1" applyBorder="1">
      <alignment vertical="center"/>
    </xf>
    <xf numFmtId="178" fontId="20" fillId="0" borderId="3" xfId="0" applyNumberFormat="1" applyFont="1" applyBorder="1">
      <alignment vertical="center"/>
    </xf>
    <xf numFmtId="9" fontId="12" fillId="0" borderId="1" xfId="0" applyNumberFormat="1" applyFont="1" applyBorder="1" applyAlignment="1">
      <alignment horizontal="center" vertical="center" shrinkToFit="1"/>
    </xf>
    <xf numFmtId="9" fontId="12" fillId="0" borderId="2" xfId="0" applyNumberFormat="1" applyFont="1" applyBorder="1" applyAlignment="1">
      <alignment horizontal="center" vertical="center" shrinkToFit="1"/>
    </xf>
    <xf numFmtId="9" fontId="12" fillId="0" borderId="3" xfId="0" applyNumberFormat="1" applyFont="1" applyBorder="1" applyAlignment="1">
      <alignment horizontal="center" vertical="center" shrinkToFi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178" fontId="12" fillId="5" borderId="1" xfId="0" applyNumberFormat="1" applyFont="1" applyFill="1" applyBorder="1" applyAlignment="1">
      <alignment horizontal="center" vertical="center" shrinkToFit="1"/>
    </xf>
    <xf numFmtId="178" fontId="12" fillId="5" borderId="2" xfId="0" applyNumberFormat="1" applyFont="1" applyFill="1" applyBorder="1" applyAlignment="1">
      <alignment horizontal="center" vertical="center" shrinkToFit="1"/>
    </xf>
    <xf numFmtId="178" fontId="12" fillId="5" borderId="3" xfId="0" applyNumberFormat="1" applyFont="1" applyFill="1" applyBorder="1" applyAlignment="1">
      <alignment horizontal="center" vertical="center" shrinkToFit="1"/>
    </xf>
    <xf numFmtId="9" fontId="20" fillId="0" borderId="1" xfId="0" applyNumberFormat="1" applyFont="1" applyBorder="1" applyAlignment="1">
      <alignment horizontal="center" vertical="center" shrinkToFit="1"/>
    </xf>
    <xf numFmtId="9" fontId="20" fillId="0" borderId="2" xfId="0" applyNumberFormat="1" applyFont="1" applyBorder="1" applyAlignment="1">
      <alignment horizontal="center" vertical="center" shrinkToFit="1"/>
    </xf>
    <xf numFmtId="9" fontId="20" fillId="0" borderId="3" xfId="0" applyNumberFormat="1" applyFont="1" applyBorder="1" applyAlignment="1">
      <alignment horizontal="center" vertical="center" shrinkToFit="1"/>
    </xf>
    <xf numFmtId="0" fontId="12" fillId="5" borderId="1"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179" fontId="5" fillId="0" borderId="4" xfId="0" applyNumberFormat="1" applyFont="1" applyBorder="1" applyAlignment="1">
      <alignment horizontal="center" vertical="center" shrinkToFit="1"/>
    </xf>
    <xf numFmtId="179" fontId="5" fillId="0" borderId="5" xfId="0" applyNumberFormat="1" applyFont="1" applyBorder="1" applyAlignment="1">
      <alignment horizontal="center" vertical="center" shrinkToFit="1"/>
    </xf>
    <xf numFmtId="179" fontId="5" fillId="0" borderId="6" xfId="0" applyNumberFormat="1" applyFont="1" applyBorder="1" applyAlignment="1">
      <alignment horizontal="center" vertical="center" shrinkToFit="1"/>
    </xf>
    <xf numFmtId="179" fontId="5" fillId="0" borderId="11" xfId="0" applyNumberFormat="1" applyFont="1" applyBorder="1" applyAlignment="1">
      <alignment horizontal="center" vertical="center" shrinkToFit="1"/>
    </xf>
    <xf numFmtId="179" fontId="5" fillId="0" borderId="0" xfId="0" applyNumberFormat="1" applyFont="1" applyAlignment="1">
      <alignment horizontal="center" vertical="center" shrinkToFit="1"/>
    </xf>
    <xf numFmtId="179" fontId="5" fillId="0" borderId="12" xfId="0" applyNumberFormat="1" applyFont="1" applyBorder="1" applyAlignment="1">
      <alignment horizontal="center" vertical="center" shrinkToFit="1"/>
    </xf>
    <xf numFmtId="179" fontId="5" fillId="0" borderId="7" xfId="0" applyNumberFormat="1" applyFont="1" applyBorder="1" applyAlignment="1">
      <alignment horizontal="center" vertical="center" shrinkToFit="1"/>
    </xf>
    <xf numFmtId="179" fontId="5" fillId="0" borderId="8" xfId="0" applyNumberFormat="1" applyFont="1" applyBorder="1" applyAlignment="1">
      <alignment horizontal="center" vertical="center" shrinkToFit="1"/>
    </xf>
    <xf numFmtId="179" fontId="5" fillId="0" borderId="9"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 xfId="0" applyNumberFormat="1" applyFont="1" applyBorder="1" applyAlignment="1">
      <alignment horizontal="center" vertical="center" shrinkToFit="1"/>
    </xf>
    <xf numFmtId="178" fontId="12" fillId="0" borderId="3" xfId="0" applyNumberFormat="1" applyFont="1" applyBorder="1" applyAlignment="1">
      <alignment horizontal="center"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178" fontId="12" fillId="5" borderId="5" xfId="0" applyNumberFormat="1" applyFont="1" applyFill="1" applyBorder="1" applyAlignment="1">
      <alignment horizontal="center" vertical="center" shrinkToFit="1"/>
    </xf>
    <xf numFmtId="178" fontId="12" fillId="5" borderId="6" xfId="0" applyNumberFormat="1" applyFont="1" applyFill="1" applyBorder="1" applyAlignment="1">
      <alignment horizontal="center" vertical="center" shrinkToFit="1"/>
    </xf>
    <xf numFmtId="178" fontId="12" fillId="5" borderId="8" xfId="0" applyNumberFormat="1" applyFont="1" applyFill="1" applyBorder="1" applyAlignment="1">
      <alignment horizontal="center" vertical="center" shrinkToFit="1"/>
    </xf>
    <xf numFmtId="178" fontId="12" fillId="5" borderId="9" xfId="0" applyNumberFormat="1" applyFont="1" applyFill="1" applyBorder="1" applyAlignment="1">
      <alignment horizontal="center" vertical="center" shrinkToFit="1"/>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180" fontId="12" fillId="0" borderId="1" xfId="0" applyNumberFormat="1" applyFont="1" applyBorder="1" applyAlignment="1">
      <alignment vertical="center" shrinkToFit="1"/>
    </xf>
    <xf numFmtId="180" fontId="12" fillId="0" borderId="2" xfId="0" applyNumberFormat="1" applyFont="1" applyBorder="1" applyAlignment="1">
      <alignment vertical="center" shrinkToFit="1"/>
    </xf>
    <xf numFmtId="180" fontId="12" fillId="0" borderId="3" xfId="0" applyNumberFormat="1" applyFont="1" applyBorder="1" applyAlignment="1">
      <alignment vertical="center" shrinkToFit="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5" borderId="5" xfId="0" applyFont="1" applyFill="1" applyBorder="1" applyAlignment="1">
      <alignment horizontal="center" vertical="center"/>
    </xf>
    <xf numFmtId="0" fontId="7" fillId="5" borderId="8" xfId="0" applyFont="1" applyFill="1" applyBorder="1" applyAlignment="1">
      <alignment horizontal="center" vertical="center"/>
    </xf>
    <xf numFmtId="178" fontId="20" fillId="0" borderId="1" xfId="0" applyNumberFormat="1" applyFont="1" applyBorder="1" applyAlignment="1">
      <alignment horizontal="right" vertical="center"/>
    </xf>
    <xf numFmtId="178" fontId="20" fillId="0" borderId="2" xfId="0" applyNumberFormat="1" applyFont="1" applyBorder="1" applyAlignment="1">
      <alignment horizontal="right" vertical="center"/>
    </xf>
    <xf numFmtId="178" fontId="20" fillId="0" borderId="3" xfId="0" applyNumberFormat="1"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30" fillId="0" borderId="0" xfId="0" applyFont="1" applyAlignment="1">
      <alignment horizontal="center" vertical="center"/>
    </xf>
    <xf numFmtId="180" fontId="20" fillId="0" borderId="1" xfId="0" applyNumberFormat="1" applyFont="1" applyBorder="1" applyAlignment="1">
      <alignment vertical="center" shrinkToFit="1"/>
    </xf>
    <xf numFmtId="180" fontId="20" fillId="0" borderId="2" xfId="0" applyNumberFormat="1" applyFont="1" applyBorder="1" applyAlignment="1">
      <alignment vertical="center" shrinkToFit="1"/>
    </xf>
    <xf numFmtId="180" fontId="20" fillId="0" borderId="3" xfId="0" applyNumberFormat="1" applyFont="1" applyBorder="1" applyAlignment="1">
      <alignment vertical="center" shrinkToFit="1"/>
    </xf>
    <xf numFmtId="9" fontId="7" fillId="5" borderId="1" xfId="0" applyNumberFormat="1" applyFont="1" applyFill="1" applyBorder="1" applyAlignment="1">
      <alignment horizontal="center" vertical="center"/>
    </xf>
    <xf numFmtId="9" fontId="7" fillId="5" borderId="2" xfId="0" applyNumberFormat="1" applyFont="1" applyFill="1" applyBorder="1" applyAlignment="1">
      <alignment horizontal="center" vertical="center"/>
    </xf>
    <xf numFmtId="9" fontId="7" fillId="5" borderId="3" xfId="0"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7" fillId="0" borderId="2" xfId="0" applyFont="1" applyBorder="1" applyAlignment="1">
      <alignment horizontal="center" vertical="center"/>
    </xf>
    <xf numFmtId="178" fontId="13" fillId="0" borderId="1" xfId="0" applyNumberFormat="1" applyFont="1" applyBorder="1" applyAlignment="1">
      <alignment horizontal="right" vertical="center"/>
    </xf>
    <xf numFmtId="178" fontId="13" fillId="0" borderId="2" xfId="0" applyNumberFormat="1" applyFont="1" applyBorder="1" applyAlignment="1">
      <alignment horizontal="right" vertical="center"/>
    </xf>
    <xf numFmtId="178" fontId="13" fillId="0" borderId="3" xfId="0" applyNumberFormat="1" applyFont="1" applyBorder="1" applyAlignment="1">
      <alignment horizontal="right" vertical="center"/>
    </xf>
    <xf numFmtId="178" fontId="20" fillId="0" borderId="4" xfId="0" applyNumberFormat="1" applyFont="1" applyBorder="1" applyAlignment="1">
      <alignment horizontal="right" vertical="center"/>
    </xf>
    <xf numFmtId="178" fontId="20" fillId="0" borderId="5" xfId="0" applyNumberFormat="1" applyFont="1" applyBorder="1" applyAlignment="1">
      <alignment horizontal="right" vertical="center"/>
    </xf>
    <xf numFmtId="178" fontId="20" fillId="0" borderId="6" xfId="0" applyNumberFormat="1" applyFont="1" applyBorder="1" applyAlignment="1">
      <alignment horizontal="right" vertical="center"/>
    </xf>
    <xf numFmtId="0" fontId="7" fillId="0" borderId="0" xfId="0" applyFont="1" applyAlignment="1">
      <alignment horizontal="center" vertical="center" shrinkToFi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7" fillId="5" borderId="4" xfId="0" applyFont="1" applyFill="1" applyBorder="1" applyAlignment="1">
      <alignment horizontal="center" vertical="center" shrinkToFit="1"/>
    </xf>
    <xf numFmtId="0" fontId="7" fillId="5" borderId="6" xfId="0" applyFont="1" applyFill="1" applyBorder="1" applyAlignment="1">
      <alignment horizontal="center" vertical="center" shrinkToFit="1"/>
    </xf>
    <xf numFmtId="0" fontId="7" fillId="5" borderId="7"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7" fillId="5" borderId="4" xfId="0" applyFont="1" applyFill="1" applyBorder="1" applyAlignment="1">
      <alignment horizontal="center"/>
    </xf>
    <xf numFmtId="0" fontId="7" fillId="5" borderId="5" xfId="0" applyFont="1" applyFill="1" applyBorder="1" applyAlignment="1">
      <alignment horizontal="center"/>
    </xf>
    <xf numFmtId="0" fontId="7" fillId="5" borderId="6" xfId="0" applyFont="1" applyFill="1" applyBorder="1" applyAlignment="1">
      <alignment horizontal="center"/>
    </xf>
    <xf numFmtId="0" fontId="7" fillId="5" borderId="7" xfId="0" quotePrefix="1" applyFont="1" applyFill="1" applyBorder="1" applyAlignment="1">
      <alignment horizontal="center" vertical="top"/>
    </xf>
    <xf numFmtId="0" fontId="7" fillId="5" borderId="8" xfId="0" quotePrefix="1" applyFont="1" applyFill="1" applyBorder="1" applyAlignment="1">
      <alignment horizontal="center" vertical="top"/>
    </xf>
    <xf numFmtId="0" fontId="7" fillId="5" borderId="9" xfId="0" quotePrefix="1" applyFont="1" applyFill="1" applyBorder="1" applyAlignment="1">
      <alignment horizontal="center" vertical="top"/>
    </xf>
    <xf numFmtId="0" fontId="5" fillId="0" borderId="8" xfId="0" applyFont="1" applyBorder="1" applyAlignment="1">
      <alignment horizontal="right" vertical="center"/>
    </xf>
    <xf numFmtId="178" fontId="20" fillId="0" borderId="19" xfId="0" applyNumberFormat="1" applyFont="1" applyBorder="1" applyAlignment="1">
      <alignment horizontal="center" vertical="center"/>
    </xf>
    <xf numFmtId="178" fontId="20" fillId="0" borderId="20" xfId="0" applyNumberFormat="1" applyFont="1" applyBorder="1" applyAlignment="1">
      <alignment horizontal="center" vertical="center"/>
    </xf>
    <xf numFmtId="178" fontId="20" fillId="0" borderId="21" xfId="0" applyNumberFormat="1"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5" fillId="0" borderId="0" xfId="0" applyFont="1" applyAlignment="1">
      <alignment vertical="center" shrinkToFi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distributed" vertical="center" indent="1"/>
    </xf>
    <xf numFmtId="0" fontId="5" fillId="0" borderId="0" xfId="0" applyFont="1" applyAlignment="1">
      <alignment horizontal="right"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177" fontId="10" fillId="0" borderId="5" xfId="0" applyNumberFormat="1" applyFont="1" applyBorder="1" applyAlignment="1">
      <alignment horizontal="center" vertical="center"/>
    </xf>
    <xf numFmtId="177" fontId="11" fillId="0" borderId="5" xfId="0" applyNumberFormat="1" applyFont="1" applyBorder="1" applyAlignment="1">
      <alignment horizontal="center" vertical="center"/>
    </xf>
    <xf numFmtId="0" fontId="7" fillId="0" borderId="0" xfId="0" applyFont="1" applyAlignment="1">
      <alignment horizontal="center" vertical="top"/>
    </xf>
    <xf numFmtId="0" fontId="5" fillId="0" borderId="10" xfId="0" applyFont="1" applyBorder="1" applyAlignment="1">
      <alignment horizontal="center" vertical="center"/>
    </xf>
    <xf numFmtId="0" fontId="11" fillId="0" borderId="1" xfId="0" applyFont="1" applyBorder="1" applyAlignment="1">
      <alignment horizontal="left" vertical="center" inden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178" fontId="12" fillId="0" borderId="1" xfId="0" applyNumberFormat="1" applyFont="1" applyBorder="1" applyAlignment="1">
      <alignment horizontal="right" vertical="center"/>
    </xf>
    <xf numFmtId="178" fontId="12" fillId="0" borderId="2" xfId="0" applyNumberFormat="1" applyFont="1" applyBorder="1" applyAlignment="1">
      <alignment horizontal="right" vertical="center"/>
    </xf>
    <xf numFmtId="0" fontId="7" fillId="5" borderId="17" xfId="0" applyFont="1" applyFill="1" applyBorder="1" applyAlignment="1">
      <alignment horizontal="center" vertical="center" shrinkToFit="1"/>
    </xf>
    <xf numFmtId="0" fontId="7" fillId="5" borderId="18"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10" xfId="0" applyFont="1" applyBorder="1" applyAlignment="1">
      <alignment horizontal="center" vertical="center"/>
    </xf>
    <xf numFmtId="178" fontId="12" fillId="0" borderId="1" xfId="0" applyNumberFormat="1" applyFont="1" applyBorder="1" applyAlignment="1">
      <alignment vertical="center" shrinkToFit="1"/>
    </xf>
    <xf numFmtId="178" fontId="12" fillId="0" borderId="2" xfId="0" applyNumberFormat="1" applyFont="1" applyBorder="1" applyAlignment="1">
      <alignment vertical="center" shrinkToFit="1"/>
    </xf>
    <xf numFmtId="178" fontId="12" fillId="0" borderId="3" xfId="0" applyNumberFormat="1" applyFont="1" applyBorder="1" applyAlignment="1">
      <alignment vertical="center" shrinkToFi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11" fillId="3" borderId="5"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5" fillId="0" borderId="3" xfId="0" applyFont="1" applyBorder="1" applyAlignment="1">
      <alignment horizontal="center" vertical="center"/>
    </xf>
    <xf numFmtId="0" fontId="11" fillId="2" borderId="1"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0" borderId="2" xfId="0" applyFont="1" applyBorder="1" applyAlignment="1">
      <alignment horizontal="center" vertical="center" shrinkToFit="1"/>
    </xf>
    <xf numFmtId="180" fontId="13" fillId="0" borderId="1" xfId="0" applyNumberFormat="1" applyFont="1" applyBorder="1" applyAlignment="1">
      <alignment vertical="center" shrinkToFit="1"/>
    </xf>
    <xf numFmtId="180" fontId="13" fillId="0" borderId="2" xfId="0" applyNumberFormat="1" applyFont="1" applyBorder="1" applyAlignment="1">
      <alignment vertical="center" shrinkToFit="1"/>
    </xf>
    <xf numFmtId="180" fontId="13" fillId="0" borderId="3" xfId="0" applyNumberFormat="1" applyFont="1" applyBorder="1" applyAlignment="1">
      <alignment vertical="center" shrinkToFit="1"/>
    </xf>
    <xf numFmtId="0" fontId="13" fillId="3"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9" fontId="11" fillId="3" borderId="1" xfId="0" applyNumberFormat="1" applyFont="1" applyFill="1" applyBorder="1" applyAlignment="1">
      <alignment horizontal="center" vertical="center" shrinkToFit="1"/>
    </xf>
    <xf numFmtId="9" fontId="11" fillId="3" borderId="2" xfId="0" applyNumberFormat="1" applyFont="1" applyFill="1" applyBorder="1" applyAlignment="1">
      <alignment horizontal="center" vertical="center" shrinkToFit="1"/>
    </xf>
    <xf numFmtId="9" fontId="11" fillId="3" borderId="3" xfId="0" applyNumberFormat="1" applyFont="1" applyFill="1" applyBorder="1" applyAlignment="1">
      <alignment horizontal="center" vertical="center" shrinkToFit="1"/>
    </xf>
    <xf numFmtId="178" fontId="12" fillId="4" borderId="1" xfId="0" applyNumberFormat="1" applyFont="1" applyFill="1" applyBorder="1" applyAlignment="1">
      <alignment horizontal="center" vertical="center" shrinkToFit="1"/>
    </xf>
    <xf numFmtId="178" fontId="12" fillId="4" borderId="2" xfId="0" applyNumberFormat="1" applyFont="1" applyFill="1" applyBorder="1" applyAlignment="1">
      <alignment horizontal="center" vertical="center" shrinkToFit="1"/>
    </xf>
    <xf numFmtId="178" fontId="12" fillId="4" borderId="8" xfId="0" applyNumberFormat="1" applyFont="1" applyFill="1" applyBorder="1" applyAlignment="1">
      <alignment horizontal="center" vertical="center" shrinkToFit="1"/>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9" fontId="12" fillId="0" borderId="0" xfId="0" applyNumberFormat="1" applyFont="1" applyAlignment="1">
      <alignment vertical="center" shrinkToFit="1"/>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177" fontId="11" fillId="2" borderId="5" xfId="0" applyNumberFormat="1" applyFont="1" applyFill="1" applyBorder="1" applyAlignment="1">
      <alignment horizontal="center" vertical="center"/>
    </xf>
    <xf numFmtId="0" fontId="11" fillId="2" borderId="0" xfId="0" applyFont="1" applyFill="1" applyAlignment="1">
      <alignment horizontal="left"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182" fontId="21" fillId="0" borderId="2" xfId="0" applyNumberFormat="1" applyFont="1" applyBorder="1" applyAlignment="1">
      <alignment horizontal="center"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182" fontId="11" fillId="2" borderId="8" xfId="0" applyNumberFormat="1" applyFont="1" applyFill="1" applyBorder="1" applyAlignment="1">
      <alignment horizontal="left" vertical="center"/>
    </xf>
    <xf numFmtId="0" fontId="7" fillId="4" borderId="4" xfId="0" applyFont="1" applyFill="1" applyBorder="1" applyAlignment="1">
      <alignment horizontal="center"/>
    </xf>
    <xf numFmtId="0" fontId="7" fillId="4" borderId="5" xfId="0" applyFont="1" applyFill="1" applyBorder="1" applyAlignment="1">
      <alignment horizontal="center"/>
    </xf>
    <xf numFmtId="0" fontId="7" fillId="4" borderId="6" xfId="0" applyFont="1" applyFill="1" applyBorder="1" applyAlignment="1">
      <alignment horizontal="center"/>
    </xf>
    <xf numFmtId="178" fontId="13" fillId="0" borderId="1" xfId="0" applyNumberFormat="1" applyFont="1" applyBorder="1">
      <alignment vertical="center"/>
    </xf>
    <xf numFmtId="178" fontId="13" fillId="0" borderId="2" xfId="0" applyNumberFormat="1" applyFont="1" applyBorder="1">
      <alignment vertical="center"/>
    </xf>
    <xf numFmtId="178" fontId="13" fillId="0" borderId="3" xfId="0" applyNumberFormat="1" applyFont="1" applyBorder="1">
      <alignment vertical="center"/>
    </xf>
    <xf numFmtId="0" fontId="7" fillId="4" borderId="11" xfId="0" applyFont="1" applyFill="1" applyBorder="1" applyAlignment="1">
      <alignment horizontal="center" vertical="center"/>
    </xf>
    <xf numFmtId="0" fontId="7" fillId="4" borderId="0" xfId="0" applyFont="1" applyFill="1" applyAlignment="1">
      <alignment horizontal="center" vertical="center"/>
    </xf>
    <xf numFmtId="0" fontId="7" fillId="4" borderId="12" xfId="0" applyFont="1" applyFill="1" applyBorder="1" applyAlignment="1">
      <alignment horizontal="center" vertical="center"/>
    </xf>
    <xf numFmtId="0" fontId="7" fillId="4" borderId="7" xfId="0" quotePrefix="1" applyFont="1" applyFill="1" applyBorder="1" applyAlignment="1">
      <alignment horizontal="center" vertical="top"/>
    </xf>
    <xf numFmtId="0" fontId="7" fillId="4" borderId="8" xfId="0" quotePrefix="1" applyFont="1" applyFill="1" applyBorder="1" applyAlignment="1">
      <alignment horizontal="center" vertical="top"/>
    </xf>
    <xf numFmtId="0" fontId="7" fillId="4" borderId="9" xfId="0" quotePrefix="1" applyFont="1" applyFill="1" applyBorder="1" applyAlignment="1">
      <alignment horizontal="center" vertical="top"/>
    </xf>
    <xf numFmtId="0" fontId="7" fillId="4" borderId="4" xfId="0" applyFont="1" applyFill="1" applyBorder="1" applyAlignment="1">
      <alignment horizontal="center" vertical="center" shrinkToFit="1"/>
    </xf>
    <xf numFmtId="0" fontId="7" fillId="4" borderId="5"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7"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179" fontId="5" fillId="4" borderId="4" xfId="0" applyNumberFormat="1" applyFont="1" applyFill="1" applyBorder="1" applyAlignment="1">
      <alignment horizontal="center" vertical="center" shrinkToFit="1"/>
    </xf>
    <xf numFmtId="179" fontId="5" fillId="4" borderId="5" xfId="0" applyNumberFormat="1" applyFont="1" applyFill="1" applyBorder="1" applyAlignment="1">
      <alignment horizontal="center" vertical="center" shrinkToFit="1"/>
    </xf>
    <xf numFmtId="179" fontId="5" fillId="4" borderId="6" xfId="0" applyNumberFormat="1" applyFont="1" applyFill="1" applyBorder="1" applyAlignment="1">
      <alignment horizontal="center" vertical="center" shrinkToFit="1"/>
    </xf>
    <xf numFmtId="179" fontId="5" fillId="4" borderId="11" xfId="0" applyNumberFormat="1" applyFont="1" applyFill="1" applyBorder="1" applyAlignment="1">
      <alignment horizontal="center" vertical="center" shrinkToFit="1"/>
    </xf>
    <xf numFmtId="179" fontId="5" fillId="4" borderId="0" xfId="0" applyNumberFormat="1" applyFont="1" applyFill="1" applyAlignment="1">
      <alignment horizontal="center" vertical="center" shrinkToFit="1"/>
    </xf>
    <xf numFmtId="179" fontId="5" fillId="4" borderId="12" xfId="0" applyNumberFormat="1" applyFont="1" applyFill="1" applyBorder="1" applyAlignment="1">
      <alignment horizontal="center" vertical="center" shrinkToFit="1"/>
    </xf>
    <xf numFmtId="179" fontId="5" fillId="4" borderId="7" xfId="0" applyNumberFormat="1" applyFont="1" applyFill="1" applyBorder="1" applyAlignment="1">
      <alignment horizontal="center" vertical="center" shrinkToFit="1"/>
    </xf>
    <xf numFmtId="179" fontId="5" fillId="4" borderId="8" xfId="0" applyNumberFormat="1" applyFont="1" applyFill="1" applyBorder="1" applyAlignment="1">
      <alignment horizontal="center" vertical="center" shrinkToFit="1"/>
    </xf>
    <xf numFmtId="179" fontId="5" fillId="4" borderId="9" xfId="0" applyNumberFormat="1" applyFont="1" applyFill="1" applyBorder="1" applyAlignment="1">
      <alignment horizontal="center" vertical="center" shrinkToFit="1"/>
    </xf>
    <xf numFmtId="178" fontId="13" fillId="2" borderId="1" xfId="0" applyNumberFormat="1" applyFont="1" applyFill="1" applyBorder="1">
      <alignment vertical="center"/>
    </xf>
    <xf numFmtId="178" fontId="13" fillId="2" borderId="2" xfId="0" applyNumberFormat="1" applyFont="1" applyFill="1" applyBorder="1">
      <alignment vertical="center"/>
    </xf>
    <xf numFmtId="178" fontId="13" fillId="2" borderId="3" xfId="0" applyNumberFormat="1" applyFont="1" applyFill="1" applyBorder="1">
      <alignment vertical="center"/>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183" fontId="13" fillId="0" borderId="1" xfId="0" applyNumberFormat="1" applyFont="1" applyBorder="1">
      <alignment vertical="center"/>
    </xf>
    <xf numFmtId="183" fontId="13" fillId="0" borderId="2" xfId="0" applyNumberFormat="1" applyFont="1" applyBorder="1">
      <alignment vertical="center"/>
    </xf>
    <xf numFmtId="9" fontId="13" fillId="2" borderId="7" xfId="0" applyNumberFormat="1" applyFont="1" applyFill="1" applyBorder="1" applyAlignment="1">
      <alignment horizontal="center" vertical="center" shrinkToFit="1"/>
    </xf>
    <xf numFmtId="9" fontId="13" fillId="2" borderId="8" xfId="0" applyNumberFormat="1" applyFont="1" applyFill="1" applyBorder="1" applyAlignment="1">
      <alignment horizontal="center" vertical="center" shrinkToFit="1"/>
    </xf>
    <xf numFmtId="9" fontId="13" fillId="2" borderId="9" xfId="0" applyNumberFormat="1" applyFont="1" applyFill="1" applyBorder="1" applyAlignment="1">
      <alignment horizontal="center" vertical="center" shrinkToFit="1"/>
    </xf>
    <xf numFmtId="178" fontId="7" fillId="4" borderId="5" xfId="0" applyNumberFormat="1" applyFont="1" applyFill="1" applyBorder="1" applyAlignment="1">
      <alignment horizontal="center" vertical="center" shrinkToFit="1"/>
    </xf>
    <xf numFmtId="178" fontId="7" fillId="4" borderId="6" xfId="0" applyNumberFormat="1" applyFont="1" applyFill="1" applyBorder="1" applyAlignment="1">
      <alignment horizontal="center" vertical="center" shrinkToFit="1"/>
    </xf>
    <xf numFmtId="178" fontId="7" fillId="4" borderId="8" xfId="0" applyNumberFormat="1" applyFont="1" applyFill="1" applyBorder="1" applyAlignment="1">
      <alignment horizontal="center" vertical="center" shrinkToFit="1"/>
    </xf>
    <xf numFmtId="178" fontId="7" fillId="4" borderId="9" xfId="0" applyNumberFormat="1" applyFont="1" applyFill="1" applyBorder="1" applyAlignment="1">
      <alignment horizontal="center" vertical="center" shrinkToFit="1"/>
    </xf>
    <xf numFmtId="178" fontId="12" fillId="4" borderId="3" xfId="0" applyNumberFormat="1" applyFont="1" applyFill="1" applyBorder="1" applyAlignment="1">
      <alignment horizontal="center" vertical="center" shrinkToFit="1"/>
    </xf>
    <xf numFmtId="0" fontId="22" fillId="0" borderId="11" xfId="0" applyFont="1" applyBorder="1" applyAlignment="1">
      <alignment horizontal="left" vertical="center"/>
    </xf>
    <xf numFmtId="0" fontId="22" fillId="0" borderId="0" xfId="0" applyFont="1" applyAlignment="1">
      <alignment horizontal="left" vertical="center"/>
    </xf>
    <xf numFmtId="0" fontId="22" fillId="0" borderId="12"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7" fillId="0" borderId="5" xfId="0" applyFont="1" applyBorder="1" applyAlignment="1">
      <alignment horizontal="left" vertical="center"/>
    </xf>
    <xf numFmtId="0" fontId="11" fillId="3" borderId="1" xfId="0" applyFont="1" applyFill="1" applyBorder="1" applyAlignment="1">
      <alignment horizontal="left" vertical="center" indent="1"/>
    </xf>
    <xf numFmtId="0" fontId="11" fillId="3" borderId="2" xfId="0" applyFont="1" applyFill="1" applyBorder="1" applyAlignment="1">
      <alignment horizontal="left" vertical="center" indent="1"/>
    </xf>
    <xf numFmtId="0" fontId="11" fillId="3" borderId="3" xfId="0" applyFont="1" applyFill="1" applyBorder="1" applyAlignment="1">
      <alignment horizontal="left" vertical="center" inden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178" fontId="12" fillId="0" borderId="3" xfId="0" applyNumberFormat="1" applyFont="1" applyBorder="1" applyAlignment="1">
      <alignment horizontal="right" vertical="center"/>
    </xf>
    <xf numFmtId="0" fontId="11" fillId="2" borderId="10" xfId="0" applyFont="1" applyFill="1" applyBorder="1" applyAlignment="1">
      <alignment horizontal="left" vertical="center" shrinkToFit="1"/>
    </xf>
    <xf numFmtId="0" fontId="7" fillId="0" borderId="8" xfId="0" applyFont="1" applyBorder="1" applyAlignment="1">
      <alignment horizontal="center" vertical="top"/>
    </xf>
    <xf numFmtId="178" fontId="12" fillId="0" borderId="19" xfId="0" applyNumberFormat="1" applyFont="1" applyBorder="1" applyAlignment="1">
      <alignment horizontal="center" vertical="center"/>
    </xf>
    <xf numFmtId="178" fontId="12" fillId="0" borderId="20" xfId="0" applyNumberFormat="1" applyFont="1" applyBorder="1" applyAlignment="1">
      <alignment horizontal="center" vertical="center"/>
    </xf>
    <xf numFmtId="178" fontId="12" fillId="0" borderId="21" xfId="0" applyNumberFormat="1" applyFont="1" applyBorder="1" applyAlignment="1">
      <alignment horizontal="center" vertical="center"/>
    </xf>
    <xf numFmtId="0" fontId="11" fillId="0" borderId="1" xfId="0" applyFont="1" applyBorder="1" applyAlignment="1">
      <alignment horizontal="center" vertical="center" shrinkToFit="1"/>
    </xf>
    <xf numFmtId="0" fontId="11" fillId="0" borderId="3" xfId="0" applyFont="1" applyBorder="1" applyAlignment="1">
      <alignment horizontal="center" vertical="center" shrinkToFit="1"/>
    </xf>
    <xf numFmtId="180" fontId="11" fillId="0" borderId="1" xfId="0" applyNumberFormat="1" applyFont="1" applyBorder="1" applyAlignment="1">
      <alignment vertical="center" shrinkToFit="1"/>
    </xf>
    <xf numFmtId="180" fontId="11" fillId="0" borderId="2" xfId="0" applyNumberFormat="1" applyFont="1" applyBorder="1" applyAlignment="1">
      <alignment vertical="center" shrinkToFit="1"/>
    </xf>
    <xf numFmtId="180" fontId="11" fillId="0" borderId="3" xfId="0" applyNumberFormat="1" applyFont="1" applyBorder="1" applyAlignment="1">
      <alignment vertical="center" shrinkToFit="1"/>
    </xf>
    <xf numFmtId="178" fontId="11" fillId="3" borderId="1" xfId="0" applyNumberFormat="1" applyFont="1" applyFill="1" applyBorder="1" applyAlignment="1">
      <alignment vertical="center" shrinkToFit="1"/>
    </xf>
    <xf numFmtId="178" fontId="11" fillId="3" borderId="2" xfId="0" applyNumberFormat="1" applyFont="1" applyFill="1" applyBorder="1" applyAlignment="1">
      <alignment vertical="center" shrinkToFit="1"/>
    </xf>
    <xf numFmtId="178" fontId="11" fillId="3" borderId="3" xfId="0" applyNumberFormat="1" applyFont="1" applyFill="1" applyBorder="1" applyAlignment="1">
      <alignment vertical="center" shrinkToFit="1"/>
    </xf>
    <xf numFmtId="9" fontId="11" fillId="2" borderId="1" xfId="0" applyNumberFormat="1" applyFont="1" applyFill="1" applyBorder="1" applyAlignment="1">
      <alignment horizontal="center" vertical="center" shrinkToFit="1"/>
    </xf>
    <xf numFmtId="9" fontId="11" fillId="2" borderId="2" xfId="0" applyNumberFormat="1" applyFont="1" applyFill="1" applyBorder="1" applyAlignment="1">
      <alignment horizontal="center" vertical="center" shrinkToFit="1"/>
    </xf>
    <xf numFmtId="9" fontId="11" fillId="2" borderId="3" xfId="0" applyNumberFormat="1" applyFont="1" applyFill="1" applyBorder="1" applyAlignment="1">
      <alignment horizontal="center" vertical="center" shrinkToFit="1"/>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7" fillId="0" borderId="3" xfId="0" applyNumberFormat="1" applyFont="1" applyBorder="1" applyAlignment="1">
      <alignment horizontal="center" vertical="center"/>
    </xf>
    <xf numFmtId="178" fontId="12" fillId="0" borderId="4" xfId="0" applyNumberFormat="1" applyFont="1" applyBorder="1" applyAlignment="1">
      <alignment horizontal="right" vertical="center"/>
    </xf>
    <xf numFmtId="178" fontId="12" fillId="0" borderId="5" xfId="0" applyNumberFormat="1" applyFont="1" applyBorder="1" applyAlignment="1">
      <alignment horizontal="right" vertical="center"/>
    </xf>
    <xf numFmtId="178" fontId="12" fillId="0" borderId="6" xfId="0" applyNumberFormat="1" applyFont="1" applyBorder="1" applyAlignment="1">
      <alignment horizontal="right" vertical="center"/>
    </xf>
    <xf numFmtId="0" fontId="7" fillId="0" borderId="0" xfId="0" applyFont="1" applyAlignment="1">
      <alignment vertical="center" shrinkToFit="1"/>
    </xf>
    <xf numFmtId="0" fontId="7" fillId="0" borderId="1"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4" xfId="0" applyFont="1" applyBorder="1" applyAlignment="1">
      <alignment horizontal="distributed" vertical="center" indent="2"/>
    </xf>
    <xf numFmtId="0" fontId="7" fillId="0" borderId="5" xfId="0" applyFont="1" applyBorder="1" applyAlignment="1">
      <alignment horizontal="distributed" vertical="center" indent="2"/>
    </xf>
    <xf numFmtId="0" fontId="7" fillId="0" borderId="6" xfId="0" applyFont="1" applyBorder="1" applyAlignment="1">
      <alignment horizontal="distributed" vertical="center" indent="2"/>
    </xf>
    <xf numFmtId="0" fontId="7" fillId="0" borderId="7" xfId="0" applyFont="1" applyBorder="1" applyAlignment="1">
      <alignment horizontal="distributed" vertical="center" indent="2"/>
    </xf>
    <xf numFmtId="0" fontId="7" fillId="0" borderId="8" xfId="0" applyFont="1" applyBorder="1" applyAlignment="1">
      <alignment horizontal="distributed" vertical="center" indent="2"/>
    </xf>
    <xf numFmtId="0" fontId="7" fillId="0" borderId="9" xfId="0" applyFont="1" applyBorder="1" applyAlignment="1">
      <alignment horizontal="distributed" vertical="center" indent="2"/>
    </xf>
    <xf numFmtId="0" fontId="7" fillId="0" borderId="4" xfId="0" applyFont="1" applyBorder="1" applyAlignment="1">
      <alignment horizontal="distributed" vertical="center" wrapText="1" indent="2"/>
    </xf>
    <xf numFmtId="0" fontId="7" fillId="0" borderId="7" xfId="0" quotePrefix="1" applyFont="1" applyBorder="1" applyAlignment="1">
      <alignment horizontal="center" vertical="top"/>
    </xf>
    <xf numFmtId="0" fontId="7" fillId="0" borderId="8" xfId="0" quotePrefix="1" applyFont="1" applyBorder="1" applyAlignment="1">
      <alignment horizontal="center" vertical="top"/>
    </xf>
    <xf numFmtId="0" fontId="7" fillId="0" borderId="9" xfId="0" quotePrefix="1" applyFont="1" applyBorder="1" applyAlignment="1">
      <alignment horizontal="center" vertical="top"/>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181" fontId="12" fillId="0" borderId="1" xfId="0" applyNumberFormat="1" applyFont="1" applyBorder="1" applyAlignment="1">
      <alignment vertical="center" shrinkToFit="1"/>
    </xf>
    <xf numFmtId="181" fontId="12" fillId="0" borderId="2" xfId="0" applyNumberFormat="1" applyFont="1" applyBorder="1" applyAlignment="1">
      <alignment vertical="center" shrinkToFit="1"/>
    </xf>
    <xf numFmtId="181" fontId="12" fillId="0" borderId="3" xfId="0" applyNumberFormat="1" applyFont="1" applyBorder="1" applyAlignment="1">
      <alignment vertical="center" shrinkToFit="1"/>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17</xdr:row>
      <xdr:rowOff>180975</xdr:rowOff>
    </xdr:from>
    <xdr:to>
      <xdr:col>2</xdr:col>
      <xdr:colOff>9525</xdr:colOff>
      <xdr:row>26</xdr:row>
      <xdr:rowOff>38100</xdr:rowOff>
    </xdr:to>
    <xdr:sp macro="" textlink="">
      <xdr:nvSpPr>
        <xdr:cNvPr id="2" name="左中かっこ 1">
          <a:extLst>
            <a:ext uri="{FF2B5EF4-FFF2-40B4-BE49-F238E27FC236}">
              <a16:creationId xmlns:a16="http://schemas.microsoft.com/office/drawing/2014/main" id="{9275C91A-59F5-103D-F4E7-78B16F91CCC7}"/>
            </a:ext>
          </a:extLst>
        </xdr:cNvPr>
        <xdr:cNvSpPr/>
      </xdr:nvSpPr>
      <xdr:spPr>
        <a:xfrm>
          <a:off x="438150" y="3324225"/>
          <a:ext cx="200025" cy="1571625"/>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18</xdr:row>
      <xdr:rowOff>133350</xdr:rowOff>
    </xdr:from>
    <xdr:to>
      <xdr:col>1</xdr:col>
      <xdr:colOff>123825</xdr:colOff>
      <xdr:row>25</xdr:row>
      <xdr:rowOff>114300</xdr:rowOff>
    </xdr:to>
    <xdr:sp macro="" textlink="">
      <xdr:nvSpPr>
        <xdr:cNvPr id="3" name="テキスト ボックス 2">
          <a:extLst>
            <a:ext uri="{FF2B5EF4-FFF2-40B4-BE49-F238E27FC236}">
              <a16:creationId xmlns:a16="http://schemas.microsoft.com/office/drawing/2014/main" id="{542AE08E-421F-3226-E3E4-5B49AD843907}"/>
            </a:ext>
          </a:extLst>
        </xdr:cNvPr>
        <xdr:cNvSpPr txBox="1"/>
      </xdr:nvSpPr>
      <xdr:spPr>
        <a:xfrm>
          <a:off x="180975" y="3467100"/>
          <a:ext cx="295275" cy="1314450"/>
        </a:xfrm>
        <a:prstGeom prst="rect">
          <a:avLst/>
        </a:prstGeom>
        <a:solidFill>
          <a:schemeClr val="bg1"/>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a:latin typeface="ＭＳ Ｐゴシック" panose="020B0600070205080204" pitchFamily="50" charset="-128"/>
              <a:ea typeface="ＭＳ Ｐゴシック" panose="020B0600070205080204" pitchFamily="50" charset="-128"/>
            </a:rPr>
            <a:t>貴社情報</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2</xdr:row>
      <xdr:rowOff>0</xdr:rowOff>
    </xdr:from>
    <xdr:to>
      <xdr:col>7</xdr:col>
      <xdr:colOff>247650</xdr:colOff>
      <xdr:row>11</xdr:row>
      <xdr:rowOff>28575</xdr:rowOff>
    </xdr:to>
    <xdr:pic>
      <xdr:nvPicPr>
        <xdr:cNvPr id="2" name="図 1">
          <a:extLst>
            <a:ext uri="{FF2B5EF4-FFF2-40B4-BE49-F238E27FC236}">
              <a16:creationId xmlns:a16="http://schemas.microsoft.com/office/drawing/2014/main" id="{A98BA765-D67C-F49C-532C-1714D48E0FBE}"/>
            </a:ext>
          </a:extLst>
        </xdr:cNvPr>
        <xdr:cNvPicPr>
          <a:picLocks noChangeAspect="1"/>
        </xdr:cNvPicPr>
      </xdr:nvPicPr>
      <xdr:blipFill>
        <a:blip xmlns:r="http://schemas.openxmlformats.org/officeDocument/2006/relationships" r:embed="rId1"/>
        <a:stretch>
          <a:fillRect/>
        </a:stretch>
      </xdr:blipFill>
      <xdr:spPr>
        <a:xfrm>
          <a:off x="7667625" y="628650"/>
          <a:ext cx="2667000" cy="2857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49</xdr:col>
      <xdr:colOff>98615</xdr:colOff>
      <xdr:row>9</xdr:row>
      <xdr:rowOff>224118</xdr:rowOff>
    </xdr:from>
    <xdr:to>
      <xdr:col>73</xdr:col>
      <xdr:colOff>56031</xdr:colOff>
      <xdr:row>13</xdr:row>
      <xdr:rowOff>168089</xdr:rowOff>
    </xdr:to>
    <xdr:sp macro="" textlink="">
      <xdr:nvSpPr>
        <xdr:cNvPr id="2" name="テキスト ボックス 1">
          <a:extLst>
            <a:ext uri="{FF2B5EF4-FFF2-40B4-BE49-F238E27FC236}">
              <a16:creationId xmlns:a16="http://schemas.microsoft.com/office/drawing/2014/main" id="{B45AFBB6-D254-9694-DAA9-3A46E32C96DA}"/>
            </a:ext>
          </a:extLst>
        </xdr:cNvPr>
        <xdr:cNvSpPr txBox="1"/>
      </xdr:nvSpPr>
      <xdr:spPr>
        <a:xfrm>
          <a:off x="9970997" y="3238500"/>
          <a:ext cx="4798358" cy="1109383"/>
        </a:xfrm>
        <a:prstGeom prst="rect">
          <a:avLst/>
        </a:prstGeom>
        <a:solidFill>
          <a:schemeClr val="bg1"/>
        </a:solidFill>
        <a:ln w="25400" cmpd="sng">
          <a:solidFill>
            <a:srgbClr val="FF0000"/>
          </a:solidFill>
        </a:ln>
        <a:scene3d>
          <a:camera prst="orthographicFront"/>
          <a:lightRig rig="threePt" dir="t"/>
        </a:scene3d>
        <a:sp3d>
          <a:bevelB/>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t>本シートをＰＤＦにしてください</a:t>
          </a:r>
          <a:endParaRPr kumimoji="1" lang="en-US" altLang="ja-JP" sz="1400"/>
        </a:p>
        <a:p>
          <a:r>
            <a:rPr kumimoji="1" lang="en-US" altLang="ja-JP" sz="1400"/>
            <a:t>【</a:t>
          </a:r>
          <a:r>
            <a:rPr kumimoji="1" lang="ja-JP" altLang="en-US" sz="1400"/>
            <a:t>ファイル</a:t>
          </a:r>
          <a:r>
            <a:rPr kumimoji="1" lang="en-US" altLang="ja-JP" sz="1400"/>
            <a:t>】</a:t>
          </a:r>
          <a:r>
            <a:rPr kumimoji="1" lang="ja-JP" altLang="en-US" sz="1400"/>
            <a:t>→</a:t>
          </a:r>
          <a:r>
            <a:rPr kumimoji="1" lang="en-US" altLang="ja-JP" sz="1400"/>
            <a:t>【</a:t>
          </a:r>
          <a:r>
            <a:rPr kumimoji="1" lang="ja-JP" altLang="en-US" sz="1400"/>
            <a:t>エクスポート</a:t>
          </a:r>
          <a:r>
            <a:rPr kumimoji="1" lang="en-US" altLang="ja-JP" sz="1400"/>
            <a:t>】</a:t>
          </a:r>
          <a:r>
            <a:rPr kumimoji="1" lang="ja-JP" altLang="en-US" sz="1400"/>
            <a:t>→</a:t>
          </a:r>
          <a:r>
            <a:rPr kumimoji="1" lang="en-US" altLang="ja-JP" sz="1400"/>
            <a:t>【PDF/XPS】</a:t>
          </a:r>
          <a:r>
            <a:rPr kumimoji="1" lang="ja-JP" altLang="en-US" sz="1400"/>
            <a:t>の作成をクリック。ファイル名称は自由記載となります </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48</xdr:col>
      <xdr:colOff>179293</xdr:colOff>
      <xdr:row>9</xdr:row>
      <xdr:rowOff>100853</xdr:rowOff>
    </xdr:from>
    <xdr:to>
      <xdr:col>72</xdr:col>
      <xdr:colOff>136710</xdr:colOff>
      <xdr:row>13</xdr:row>
      <xdr:rowOff>44824</xdr:rowOff>
    </xdr:to>
    <xdr:sp macro="" textlink="">
      <xdr:nvSpPr>
        <xdr:cNvPr id="4" name="テキスト ボックス 3">
          <a:extLst>
            <a:ext uri="{FF2B5EF4-FFF2-40B4-BE49-F238E27FC236}">
              <a16:creationId xmlns:a16="http://schemas.microsoft.com/office/drawing/2014/main" id="{D39744A5-9944-4114-8D6B-94181F7865AA}"/>
            </a:ext>
          </a:extLst>
        </xdr:cNvPr>
        <xdr:cNvSpPr txBox="1"/>
      </xdr:nvSpPr>
      <xdr:spPr>
        <a:xfrm>
          <a:off x="10006852" y="2857500"/>
          <a:ext cx="4798358" cy="1109383"/>
        </a:xfrm>
        <a:prstGeom prst="rect">
          <a:avLst/>
        </a:prstGeom>
        <a:solidFill>
          <a:schemeClr val="bg1"/>
        </a:solidFill>
        <a:ln w="25400" cmpd="sng">
          <a:solidFill>
            <a:srgbClr val="FF0000"/>
          </a:solidFill>
        </a:ln>
        <a:scene3d>
          <a:camera prst="orthographicFront"/>
          <a:lightRig rig="threePt" dir="t"/>
        </a:scene3d>
        <a:sp3d>
          <a:bevelB/>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t>本シートをＰＤＦにしてください</a:t>
          </a:r>
          <a:endParaRPr kumimoji="1" lang="en-US" altLang="ja-JP" sz="1400"/>
        </a:p>
        <a:p>
          <a:r>
            <a:rPr kumimoji="1" lang="en-US" altLang="ja-JP" sz="1400"/>
            <a:t>【</a:t>
          </a:r>
          <a:r>
            <a:rPr kumimoji="1" lang="ja-JP" altLang="en-US" sz="1400"/>
            <a:t>ファイル</a:t>
          </a:r>
          <a:r>
            <a:rPr kumimoji="1" lang="en-US" altLang="ja-JP" sz="1400"/>
            <a:t>】</a:t>
          </a:r>
          <a:r>
            <a:rPr kumimoji="1" lang="ja-JP" altLang="en-US" sz="1400"/>
            <a:t>→</a:t>
          </a:r>
          <a:r>
            <a:rPr kumimoji="1" lang="en-US" altLang="ja-JP" sz="1400"/>
            <a:t>【</a:t>
          </a:r>
          <a:r>
            <a:rPr kumimoji="1" lang="ja-JP" altLang="en-US" sz="1400"/>
            <a:t>エクスポート</a:t>
          </a:r>
          <a:r>
            <a:rPr kumimoji="1" lang="en-US" altLang="ja-JP" sz="1400"/>
            <a:t>】</a:t>
          </a:r>
          <a:r>
            <a:rPr kumimoji="1" lang="ja-JP" altLang="en-US" sz="1400"/>
            <a:t>→</a:t>
          </a:r>
          <a:r>
            <a:rPr kumimoji="1" lang="en-US" altLang="ja-JP" sz="1400"/>
            <a:t>【PDF/XPS】</a:t>
          </a:r>
          <a:r>
            <a:rPr kumimoji="1" lang="ja-JP" altLang="en-US" sz="1400"/>
            <a:t>の作成をクリック。ファイル名称は自由記載となります </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44</xdr:col>
      <xdr:colOff>112058</xdr:colOff>
      <xdr:row>9</xdr:row>
      <xdr:rowOff>0</xdr:rowOff>
    </xdr:from>
    <xdr:to>
      <xdr:col>79</xdr:col>
      <xdr:colOff>22411</xdr:colOff>
      <xdr:row>12</xdr:row>
      <xdr:rowOff>22412</xdr:rowOff>
    </xdr:to>
    <xdr:sp macro="" textlink="">
      <xdr:nvSpPr>
        <xdr:cNvPr id="2" name="テキスト ボックス 1">
          <a:extLst>
            <a:ext uri="{FF2B5EF4-FFF2-40B4-BE49-F238E27FC236}">
              <a16:creationId xmlns:a16="http://schemas.microsoft.com/office/drawing/2014/main" id="{222BE13A-099B-98EC-6972-A6CD68E472A6}"/>
            </a:ext>
          </a:extLst>
        </xdr:cNvPr>
        <xdr:cNvSpPr txBox="1"/>
      </xdr:nvSpPr>
      <xdr:spPr>
        <a:xfrm>
          <a:off x="9132793" y="2801471"/>
          <a:ext cx="5367618" cy="930088"/>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lang="ja-JP" altLang="en-US" sz="1600" b="1" i="0">
              <a:solidFill>
                <a:srgbClr val="FF0000"/>
              </a:solidFill>
              <a:effectLst/>
              <a:latin typeface="+mn-lt"/>
              <a:ea typeface="+mn-ea"/>
              <a:cs typeface="+mn-cs"/>
            </a:rPr>
            <a:t>本シートは控です。送付用の請求書を</a:t>
          </a:r>
          <a:r>
            <a:rPr lang="en-US" altLang="ja-JP" sz="1600" b="1" i="0">
              <a:solidFill>
                <a:srgbClr val="FF0000"/>
              </a:solidFill>
              <a:effectLst/>
              <a:latin typeface="+mn-lt"/>
              <a:ea typeface="+mn-ea"/>
              <a:cs typeface="+mn-cs"/>
            </a:rPr>
            <a:t>PDF</a:t>
          </a:r>
          <a:r>
            <a:rPr lang="ja-JP" altLang="en-US" sz="1600" b="1" i="0">
              <a:solidFill>
                <a:srgbClr val="FF0000"/>
              </a:solidFill>
              <a:effectLst/>
              <a:latin typeface="+mn-lt"/>
              <a:ea typeface="+mn-ea"/>
              <a:cs typeface="+mn-cs"/>
            </a:rPr>
            <a:t>に変換する際は、「②提出（請求書）」シートからお願いいたします。</a:t>
          </a:r>
          <a:endParaRPr kumimoji="1" lang="ja-JP" altLang="en-US" sz="2000" b="1">
            <a:solidFill>
              <a:srgbClr val="FF0000"/>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56028</xdr:colOff>
      <xdr:row>11</xdr:row>
      <xdr:rowOff>33618</xdr:rowOff>
    </xdr:from>
    <xdr:to>
      <xdr:col>52</xdr:col>
      <xdr:colOff>11205</xdr:colOff>
      <xdr:row>12</xdr:row>
      <xdr:rowOff>22412</xdr:rowOff>
    </xdr:to>
    <xdr:sp macro="" textlink="">
      <xdr:nvSpPr>
        <xdr:cNvPr id="2" name="テキスト ボックス 1">
          <a:extLst>
            <a:ext uri="{FF2B5EF4-FFF2-40B4-BE49-F238E27FC236}">
              <a16:creationId xmlns:a16="http://schemas.microsoft.com/office/drawing/2014/main" id="{74E3393D-8F49-4B53-AACD-EE9BE999068E}"/>
            </a:ext>
          </a:extLst>
        </xdr:cNvPr>
        <xdr:cNvSpPr txBox="1"/>
      </xdr:nvSpPr>
      <xdr:spPr>
        <a:xfrm>
          <a:off x="56028" y="3339353"/>
          <a:ext cx="10589559" cy="280147"/>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lang="ja-JP" altLang="en-US" sz="1600" b="1" i="0">
              <a:solidFill>
                <a:srgbClr val="FF0000"/>
              </a:solidFill>
              <a:effectLst/>
              <a:latin typeface="+mn-lt"/>
              <a:ea typeface="+mn-ea"/>
              <a:cs typeface="+mn-cs"/>
            </a:rPr>
            <a:t>本シートは控です。送付用の請求書を</a:t>
          </a:r>
          <a:r>
            <a:rPr lang="en-US" altLang="ja-JP" sz="1600" b="1" i="0">
              <a:solidFill>
                <a:srgbClr val="FF0000"/>
              </a:solidFill>
              <a:effectLst/>
              <a:latin typeface="+mn-lt"/>
              <a:ea typeface="+mn-ea"/>
              <a:cs typeface="+mn-cs"/>
            </a:rPr>
            <a:t>PDF</a:t>
          </a:r>
          <a:r>
            <a:rPr lang="ja-JP" altLang="en-US" sz="1600" b="1" i="0">
              <a:solidFill>
                <a:srgbClr val="FF0000"/>
              </a:solidFill>
              <a:effectLst/>
              <a:latin typeface="+mn-lt"/>
              <a:ea typeface="+mn-ea"/>
              <a:cs typeface="+mn-cs"/>
            </a:rPr>
            <a:t>に変換する際は、「②提出（請求書）」シートからお願いいたします。</a:t>
          </a:r>
          <a:endParaRPr kumimoji="1" lang="ja-JP" altLang="en-US" sz="2000" b="1">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solidFill>
        <a:ln w="25400" cmpd="sng">
          <a:solidFill>
            <a:srgbClr val="FF0000"/>
          </a:solidFill>
        </a:ln>
      </a:spPr>
      <a:bodyPr vertOverflow="clip" horzOverflow="clip" wrap="square" rtlCol="0" anchor="ctr" anchorCtr="0"/>
      <a:lstStyle>
        <a:defPPr algn="l">
          <a:defRPr kumimoji="1" sz="14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hajime@kyouryokukaisya.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8195-9310-4574-A22C-44D207695298}">
  <sheetPr codeName="Sheet1">
    <pageSetUpPr fitToPage="1"/>
  </sheetPr>
  <dimension ref="A1:F63"/>
  <sheetViews>
    <sheetView showGridLines="0" tabSelected="1" workbookViewId="0">
      <selection activeCell="E32" sqref="E32"/>
    </sheetView>
  </sheetViews>
  <sheetFormatPr defaultRowHeight="13.5"/>
  <cols>
    <col min="1" max="1" width="4.625" style="41" customWidth="1"/>
    <col min="2" max="2" width="3.625" style="3" customWidth="1"/>
    <col min="3" max="3" width="32" style="3" customWidth="1"/>
    <col min="4" max="4" width="11.25" style="3" customWidth="1"/>
    <col min="5" max="5" width="63" style="3" bestFit="1" customWidth="1"/>
    <col min="6" max="16384" width="9" style="3"/>
  </cols>
  <sheetData>
    <row r="1" spans="1:5" ht="14.25" customHeight="1"/>
    <row r="2" spans="1:5" ht="14.25">
      <c r="E2" s="67" t="s">
        <v>203</v>
      </c>
    </row>
    <row r="3" spans="1:5" ht="17.25">
      <c r="A3" s="40" t="s">
        <v>0</v>
      </c>
      <c r="E3" s="14"/>
    </row>
    <row r="4" spans="1:5" ht="12.75" customHeight="1">
      <c r="A4" s="40"/>
      <c r="E4" s="14"/>
    </row>
    <row r="5" spans="1:5" ht="21" customHeight="1">
      <c r="E5" s="66" t="s">
        <v>111</v>
      </c>
    </row>
    <row r="6" spans="1:5">
      <c r="E6" s="14"/>
    </row>
    <row r="7" spans="1:5">
      <c r="E7" s="14"/>
    </row>
    <row r="8" spans="1:5">
      <c r="C8" s="138" t="s">
        <v>163</v>
      </c>
      <c r="D8" s="138"/>
      <c r="E8" s="138"/>
    </row>
    <row r="9" spans="1:5">
      <c r="C9" s="138"/>
      <c r="D9" s="138"/>
      <c r="E9" s="138"/>
    </row>
    <row r="10" spans="1:5">
      <c r="C10" s="61" t="s">
        <v>168</v>
      </c>
    </row>
    <row r="13" spans="1:5" ht="18.75" customHeight="1">
      <c r="A13" s="139" t="s">
        <v>1</v>
      </c>
      <c r="B13" s="139"/>
      <c r="C13" s="139"/>
      <c r="D13" s="139"/>
      <c r="E13" s="139"/>
    </row>
    <row r="15" spans="1:5">
      <c r="C15" s="42"/>
    </row>
    <row r="16" spans="1:5" ht="14.25">
      <c r="A16" s="43" t="s">
        <v>2</v>
      </c>
      <c r="B16" s="44" t="s">
        <v>129</v>
      </c>
    </row>
    <row r="17" spans="1:6">
      <c r="B17" s="26" t="s">
        <v>3</v>
      </c>
      <c r="C17" s="3" t="s">
        <v>128</v>
      </c>
    </row>
    <row r="18" spans="1:6" ht="15" customHeight="1">
      <c r="B18" s="26"/>
      <c r="C18" s="3" t="s">
        <v>4</v>
      </c>
      <c r="E18" s="3" t="s">
        <v>5</v>
      </c>
    </row>
    <row r="19" spans="1:6" ht="15" customHeight="1">
      <c r="A19" s="3"/>
      <c r="B19" s="26"/>
      <c r="C19" s="3" t="s">
        <v>159</v>
      </c>
      <c r="D19" s="3" t="s">
        <v>68</v>
      </c>
      <c r="E19" s="3" t="s">
        <v>202</v>
      </c>
    </row>
    <row r="20" spans="1:6" ht="15" customHeight="1">
      <c r="A20" s="3"/>
      <c r="B20" s="26"/>
      <c r="C20" s="3" t="s">
        <v>170</v>
      </c>
      <c r="D20" s="3" t="s">
        <v>68</v>
      </c>
      <c r="E20" s="3" t="s">
        <v>171</v>
      </c>
    </row>
    <row r="21" spans="1:6" ht="15" customHeight="1">
      <c r="A21" s="3"/>
      <c r="B21" s="26"/>
      <c r="C21" s="3" t="s">
        <v>172</v>
      </c>
      <c r="D21" s="3" t="s">
        <v>68</v>
      </c>
      <c r="E21" s="3" t="s">
        <v>173</v>
      </c>
    </row>
    <row r="22" spans="1:6" ht="15" customHeight="1">
      <c r="A22" s="3"/>
      <c r="B22" s="26"/>
      <c r="C22" s="3" t="s">
        <v>176</v>
      </c>
      <c r="D22" s="3" t="s">
        <v>68</v>
      </c>
      <c r="E22" s="3" t="s">
        <v>174</v>
      </c>
    </row>
    <row r="23" spans="1:6" ht="15" customHeight="1">
      <c r="A23" s="3"/>
      <c r="B23" s="26"/>
      <c r="C23" s="3" t="s">
        <v>175</v>
      </c>
      <c r="D23" s="3" t="s">
        <v>68</v>
      </c>
      <c r="E23" s="3" t="s">
        <v>177</v>
      </c>
    </row>
    <row r="24" spans="1:6" ht="15" customHeight="1">
      <c r="A24" s="3"/>
      <c r="B24" s="26"/>
      <c r="C24" s="3" t="s">
        <v>178</v>
      </c>
      <c r="D24" s="3" t="s">
        <v>68</v>
      </c>
      <c r="E24" s="3" t="s">
        <v>179</v>
      </c>
    </row>
    <row r="25" spans="1:6" ht="15" customHeight="1">
      <c r="A25" s="3"/>
      <c r="B25" s="26"/>
      <c r="C25" s="3" t="s">
        <v>180</v>
      </c>
      <c r="D25" s="3" t="s">
        <v>68</v>
      </c>
      <c r="E25" s="3" t="s">
        <v>181</v>
      </c>
    </row>
    <row r="26" spans="1:6" ht="15" customHeight="1">
      <c r="A26" s="3"/>
      <c r="B26" s="26"/>
      <c r="C26" s="3" t="s">
        <v>182</v>
      </c>
      <c r="D26" s="3" t="s">
        <v>68</v>
      </c>
      <c r="E26" s="3" t="s">
        <v>184</v>
      </c>
    </row>
    <row r="27" spans="1:6" ht="15" customHeight="1">
      <c r="A27" s="3"/>
      <c r="B27" s="26"/>
      <c r="C27" s="3" t="s">
        <v>11</v>
      </c>
      <c r="D27" s="3" t="s">
        <v>68</v>
      </c>
      <c r="E27" s="61" t="s">
        <v>12</v>
      </c>
    </row>
    <row r="28" spans="1:6" ht="15" customHeight="1">
      <c r="B28" s="26"/>
      <c r="C28" s="3" t="s">
        <v>141</v>
      </c>
      <c r="D28" s="3" t="s">
        <v>68</v>
      </c>
      <c r="E28" s="3" t="s">
        <v>183</v>
      </c>
    </row>
    <row r="29" spans="1:6" ht="15" customHeight="1">
      <c r="B29" s="26"/>
      <c r="C29" s="3" t="s">
        <v>185</v>
      </c>
      <c r="D29" s="3" t="s">
        <v>68</v>
      </c>
      <c r="E29" s="3" t="s">
        <v>188</v>
      </c>
    </row>
    <row r="30" spans="1:6" ht="15" customHeight="1">
      <c r="A30" s="3"/>
      <c r="B30" s="26"/>
      <c r="C30" s="3" t="s">
        <v>186</v>
      </c>
      <c r="D30" s="3" t="s">
        <v>68</v>
      </c>
      <c r="E30" s="3" t="s">
        <v>187</v>
      </c>
      <c r="F30" s="45"/>
    </row>
    <row r="31" spans="1:6" ht="15" customHeight="1">
      <c r="A31" s="3"/>
      <c r="B31" s="26"/>
      <c r="C31" s="3" t="s">
        <v>160</v>
      </c>
      <c r="D31" s="3" t="s">
        <v>68</v>
      </c>
      <c r="E31" s="3" t="s">
        <v>7</v>
      </c>
    </row>
    <row r="32" spans="1:6" ht="15" customHeight="1">
      <c r="A32" s="3"/>
      <c r="B32" s="26"/>
      <c r="C32" s="3" t="s">
        <v>106</v>
      </c>
      <c r="D32" s="3" t="s">
        <v>68</v>
      </c>
      <c r="E32" s="3" t="s">
        <v>190</v>
      </c>
    </row>
    <row r="33" spans="1:5" ht="15" customHeight="1">
      <c r="A33" s="3"/>
      <c r="B33" s="26"/>
      <c r="C33" s="3" t="s">
        <v>161</v>
      </c>
      <c r="D33" s="3" t="s">
        <v>68</v>
      </c>
      <c r="E33" s="3" t="s">
        <v>197</v>
      </c>
    </row>
    <row r="34" spans="1:5" ht="15" customHeight="1">
      <c r="A34" s="3"/>
      <c r="B34" s="26"/>
      <c r="C34" s="3" t="s">
        <v>191</v>
      </c>
      <c r="D34" s="3" t="s">
        <v>68</v>
      </c>
      <c r="E34" s="3" t="s">
        <v>73</v>
      </c>
    </row>
    <row r="35" spans="1:5" ht="15" customHeight="1">
      <c r="A35" s="3"/>
      <c r="B35" s="26"/>
      <c r="C35" s="3" t="s">
        <v>108</v>
      </c>
      <c r="D35" s="3" t="s">
        <v>68</v>
      </c>
      <c r="E35" s="65" t="s">
        <v>142</v>
      </c>
    </row>
    <row r="36" spans="1:5" ht="15" customHeight="1">
      <c r="A36" s="3"/>
      <c r="B36" s="26"/>
      <c r="C36" s="3" t="s">
        <v>147</v>
      </c>
      <c r="D36" s="3" t="s">
        <v>68</v>
      </c>
      <c r="E36" s="65" t="s">
        <v>122</v>
      </c>
    </row>
    <row r="37" spans="1:5" ht="15" customHeight="1">
      <c r="A37" s="3"/>
      <c r="B37" s="26"/>
      <c r="C37" s="3" t="s">
        <v>109</v>
      </c>
      <c r="D37" s="3" t="s">
        <v>68</v>
      </c>
      <c r="E37" s="65" t="s">
        <v>162</v>
      </c>
    </row>
    <row r="38" spans="1:5" ht="15" customHeight="1">
      <c r="A38" s="3"/>
      <c r="B38" s="26"/>
      <c r="C38" s="3" t="s">
        <v>143</v>
      </c>
      <c r="D38" s="3" t="s">
        <v>68</v>
      </c>
      <c r="E38" s="65" t="s">
        <v>144</v>
      </c>
    </row>
    <row r="39" spans="1:5" ht="15" customHeight="1">
      <c r="A39" s="3"/>
      <c r="B39" s="26"/>
      <c r="C39" s="3" t="s">
        <v>145</v>
      </c>
      <c r="D39" s="3" t="s">
        <v>146</v>
      </c>
      <c r="E39" s="61" t="s">
        <v>107</v>
      </c>
    </row>
    <row r="40" spans="1:5" ht="15" hidden="1" customHeight="1">
      <c r="A40" s="3"/>
      <c r="B40" s="26"/>
      <c r="E40" s="42"/>
    </row>
    <row r="41" spans="1:5" ht="15" hidden="1" customHeight="1">
      <c r="A41" s="3"/>
      <c r="B41" s="26"/>
      <c r="C41" s="3" t="s">
        <v>13</v>
      </c>
      <c r="E41" s="42"/>
    </row>
    <row r="42" spans="1:5" ht="15" hidden="1" customHeight="1">
      <c r="A42" s="3"/>
      <c r="B42" s="26"/>
      <c r="C42" s="3" t="s">
        <v>66</v>
      </c>
      <c r="D42" s="3" t="s">
        <v>6</v>
      </c>
      <c r="E42" s="61" t="s">
        <v>110</v>
      </c>
    </row>
    <row r="43" spans="1:5" ht="15" hidden="1" customHeight="1">
      <c r="A43" s="3"/>
      <c r="B43" s="26"/>
      <c r="C43" s="3" t="s">
        <v>14</v>
      </c>
      <c r="D43" s="3" t="s">
        <v>6</v>
      </c>
      <c r="E43" s="61" t="s">
        <v>110</v>
      </c>
    </row>
    <row r="44" spans="1:5" ht="15" hidden="1" customHeight="1">
      <c r="A44" s="3"/>
      <c r="B44" s="26"/>
      <c r="C44" s="3" t="s">
        <v>67</v>
      </c>
      <c r="D44" s="3" t="s">
        <v>6</v>
      </c>
      <c r="E44" s="61" t="s">
        <v>110</v>
      </c>
    </row>
    <row r="45" spans="1:5" ht="15" customHeight="1">
      <c r="B45" s="26"/>
      <c r="E45" s="41"/>
    </row>
    <row r="46" spans="1:5">
      <c r="B46" s="68" t="s">
        <v>15</v>
      </c>
      <c r="C46" s="61" t="s">
        <v>123</v>
      </c>
      <c r="D46" s="61"/>
    </row>
    <row r="47" spans="1:5">
      <c r="B47" s="26"/>
    </row>
    <row r="48" spans="1:5" s="44" customFormat="1" ht="14.25">
      <c r="A48" s="43" t="s">
        <v>16</v>
      </c>
      <c r="B48" s="62" t="s">
        <v>130</v>
      </c>
    </row>
    <row r="49" spans="1:5" s="44" customFormat="1" ht="14.25">
      <c r="A49" s="43"/>
      <c r="B49" s="61" t="s">
        <v>131</v>
      </c>
    </row>
    <row r="50" spans="1:5" s="44" customFormat="1" ht="14.25">
      <c r="A50" s="43"/>
      <c r="B50" s="3" t="s">
        <v>140</v>
      </c>
    </row>
    <row r="51" spans="1:5">
      <c r="B51" s="26"/>
    </row>
    <row r="52" spans="1:5">
      <c r="B52" s="26"/>
      <c r="C52" s="3" t="s">
        <v>17</v>
      </c>
    </row>
    <row r="53" spans="1:5" ht="15" customHeight="1">
      <c r="B53" s="26"/>
      <c r="C53" s="46" t="s">
        <v>132</v>
      </c>
      <c r="D53" s="47"/>
      <c r="E53" s="69" t="s">
        <v>204</v>
      </c>
    </row>
    <row r="54" spans="1:5" ht="15" customHeight="1">
      <c r="B54" s="26"/>
      <c r="C54" s="79" t="s">
        <v>134</v>
      </c>
      <c r="D54" s="80"/>
      <c r="E54" s="81" t="s">
        <v>193</v>
      </c>
    </row>
    <row r="55" spans="1:5" ht="15" customHeight="1">
      <c r="B55" s="26"/>
      <c r="C55" s="79" t="s">
        <v>207</v>
      </c>
      <c r="D55" s="80"/>
      <c r="E55" s="81" t="s">
        <v>194</v>
      </c>
    </row>
    <row r="56" spans="1:5" ht="15" customHeight="1">
      <c r="B56" s="26"/>
      <c r="C56" s="46" t="s">
        <v>133</v>
      </c>
      <c r="D56" s="47"/>
      <c r="E56" s="69" t="s">
        <v>192</v>
      </c>
    </row>
    <row r="57" spans="1:5" ht="15" customHeight="1">
      <c r="B57" s="26"/>
      <c r="C57" s="46" t="s">
        <v>135</v>
      </c>
      <c r="D57" s="47"/>
      <c r="E57" s="69" t="s">
        <v>195</v>
      </c>
    </row>
    <row r="58" spans="1:5">
      <c r="B58" s="26"/>
      <c r="C58" s="61"/>
      <c r="D58" s="61"/>
      <c r="E58" s="62"/>
    </row>
    <row r="60" spans="1:5" s="44" customFormat="1" ht="14.25">
      <c r="A60" s="43" t="s">
        <v>18</v>
      </c>
      <c r="B60" s="62" t="s">
        <v>136</v>
      </c>
    </row>
    <row r="61" spans="1:5" s="44" customFormat="1" ht="18" customHeight="1">
      <c r="A61" s="43"/>
      <c r="B61" s="61" t="s">
        <v>196</v>
      </c>
    </row>
    <row r="62" spans="1:5" ht="20.25">
      <c r="B62" s="72"/>
    </row>
    <row r="63" spans="1:5">
      <c r="E63" s="14" t="s">
        <v>19</v>
      </c>
    </row>
  </sheetData>
  <sheetProtection sheet="1" objects="1" scenarios="1"/>
  <mergeCells count="2">
    <mergeCell ref="C8:E9"/>
    <mergeCell ref="A13:E13"/>
  </mergeCells>
  <phoneticPr fontId="1"/>
  <printOptions horizontalCentered="1"/>
  <pageMargins left="0.7" right="0.7" top="0.75" bottom="0.75"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0D7CC-274D-4B62-BB08-72708B12794F}">
  <sheetPr>
    <tabColor rgb="FFFF0000"/>
    <pageSetUpPr fitToPage="1"/>
  </sheetPr>
  <dimension ref="A1:J31"/>
  <sheetViews>
    <sheetView showGridLines="0" zoomScaleNormal="100" workbookViewId="0">
      <selection activeCell="I17" sqref="I17"/>
    </sheetView>
  </sheetViews>
  <sheetFormatPr defaultRowHeight="18.75"/>
  <cols>
    <col min="1" max="1" width="19.25" bestFit="1" customWidth="1"/>
    <col min="2" max="2" width="7.125" bestFit="1" customWidth="1"/>
    <col min="3" max="3" width="14.75" customWidth="1"/>
    <col min="4" max="4" width="45.875" customWidth="1"/>
    <col min="6" max="6" width="9.625" customWidth="1"/>
    <col min="7" max="7" width="23.875" customWidth="1"/>
    <col min="8" max="8" width="25.625" customWidth="1"/>
    <col min="9" max="9" width="19.25" bestFit="1" customWidth="1"/>
  </cols>
  <sheetData>
    <row r="1" spans="1:9" ht="37.5">
      <c r="A1" s="83" t="s">
        <v>201</v>
      </c>
      <c r="B1" s="142">
        <v>5386501</v>
      </c>
      <c r="C1" s="142"/>
      <c r="D1" s="142"/>
      <c r="E1" s="143"/>
      <c r="F1" s="90" t="s">
        <v>139</v>
      </c>
    </row>
    <row r="2" spans="1:9" ht="24.95" customHeight="1">
      <c r="A2" s="70" t="s">
        <v>112</v>
      </c>
      <c r="B2" s="144" t="s">
        <v>121</v>
      </c>
      <c r="C2" s="144"/>
      <c r="D2" s="144"/>
      <c r="E2" s="145"/>
      <c r="F2" t="s">
        <v>124</v>
      </c>
    </row>
    <row r="3" spans="1:9" ht="24.95" customHeight="1">
      <c r="A3" s="70" t="s">
        <v>113</v>
      </c>
      <c r="B3" s="144" t="s">
        <v>125</v>
      </c>
      <c r="C3" s="144"/>
      <c r="D3" s="144"/>
      <c r="E3" s="145"/>
    </row>
    <row r="4" spans="1:9" ht="24.95" customHeight="1">
      <c r="A4" s="70" t="s">
        <v>114</v>
      </c>
      <c r="B4" s="144" t="s">
        <v>126</v>
      </c>
      <c r="C4" s="144"/>
      <c r="D4" s="144"/>
      <c r="E4" s="145"/>
    </row>
    <row r="5" spans="1:9" ht="24.95" customHeight="1">
      <c r="A5" s="70" t="s">
        <v>149</v>
      </c>
      <c r="B5" s="144" t="s">
        <v>150</v>
      </c>
      <c r="C5" s="144"/>
      <c r="D5" s="144"/>
      <c r="E5" s="145"/>
    </row>
    <row r="6" spans="1:9" ht="24.95" customHeight="1">
      <c r="A6" s="70" t="s">
        <v>148</v>
      </c>
      <c r="B6" s="146" t="s">
        <v>169</v>
      </c>
      <c r="C6" s="144"/>
      <c r="D6" s="144"/>
      <c r="E6" s="145"/>
    </row>
    <row r="7" spans="1:9" ht="24.95" customHeight="1">
      <c r="A7" s="70" t="s">
        <v>115</v>
      </c>
      <c r="B7" s="144" t="s">
        <v>127</v>
      </c>
      <c r="C7" s="144"/>
      <c r="D7" s="144"/>
      <c r="E7" s="145"/>
    </row>
    <row r="8" spans="1:9" ht="24.95" customHeight="1">
      <c r="A8" s="70" t="s">
        <v>116</v>
      </c>
      <c r="B8" s="140">
        <v>1234567890123</v>
      </c>
      <c r="C8" s="140"/>
      <c r="D8" s="140"/>
      <c r="E8" s="141"/>
    </row>
    <row r="9" spans="1:9" ht="24.95" customHeight="1">
      <c r="A9" s="70" t="s">
        <v>47</v>
      </c>
      <c r="B9" s="147">
        <v>0.1</v>
      </c>
      <c r="C9" s="147"/>
      <c r="D9" s="147"/>
      <c r="E9" s="148"/>
    </row>
    <row r="10" spans="1:9" ht="24.95" customHeight="1">
      <c r="A10" s="70" t="s">
        <v>69</v>
      </c>
      <c r="B10" s="149">
        <v>45138</v>
      </c>
      <c r="C10" s="149"/>
      <c r="D10" s="149"/>
      <c r="E10" s="150"/>
    </row>
    <row r="11" spans="1:9" ht="24.95" customHeight="1">
      <c r="A11" s="78" t="s">
        <v>138</v>
      </c>
      <c r="B11" s="151" t="s">
        <v>206</v>
      </c>
      <c r="C11" s="151"/>
      <c r="D11" s="151"/>
      <c r="E11" s="152"/>
      <c r="F11" s="91"/>
      <c r="G11" s="91"/>
      <c r="H11" s="92"/>
    </row>
    <row r="12" spans="1:9" ht="24.95" customHeight="1">
      <c r="A12" s="77" t="s">
        <v>137</v>
      </c>
      <c r="B12" s="153" t="s">
        <v>153</v>
      </c>
      <c r="C12" s="153"/>
      <c r="D12" s="153"/>
      <c r="E12" s="154"/>
      <c r="F12" s="91"/>
      <c r="G12" s="91"/>
      <c r="H12" s="92"/>
    </row>
    <row r="13" spans="1:9" ht="19.5" thickBot="1">
      <c r="B13" s="88"/>
      <c r="G13" s="89" t="s">
        <v>205</v>
      </c>
    </row>
    <row r="14" spans="1:9" ht="30" customHeight="1" thickTop="1" thickBot="1">
      <c r="B14" s="155" t="str">
        <f>IF(COUNT(A17:A30)=1,"②提出（請求書）シートを選択しPDFを作成",IF(COUNT(A17:A30)&gt;1,"②提出（請求書）（複数)シートを選択しPDFシートを作成",""))</f>
        <v>②提出（請求書）シートを選択しPDFを作成</v>
      </c>
      <c r="C14" s="156"/>
      <c r="D14" s="157"/>
      <c r="G14" s="90" t="str">
        <f>IF(AND(C18&lt;&gt;"",B18=""),"複数工事となります。それぞれに明細№を入力してください","")</f>
        <v/>
      </c>
    </row>
    <row r="15" spans="1:9" ht="19.5" thickTop="1"/>
    <row r="16" spans="1:9" ht="33" customHeight="1">
      <c r="A16" s="71" t="s">
        <v>155</v>
      </c>
      <c r="B16" s="71" t="s">
        <v>189</v>
      </c>
      <c r="C16" s="82" t="s">
        <v>200</v>
      </c>
      <c r="D16" s="71" t="s">
        <v>156</v>
      </c>
      <c r="E16" s="71" t="s">
        <v>83</v>
      </c>
      <c r="F16" s="71" t="s">
        <v>117</v>
      </c>
      <c r="G16" s="71" t="s">
        <v>118</v>
      </c>
      <c r="H16" s="71" t="s">
        <v>120</v>
      </c>
      <c r="I16" s="71" t="s">
        <v>119</v>
      </c>
    </row>
    <row r="17" spans="1:10" ht="20.100000000000001" customHeight="1">
      <c r="A17" s="73">
        <v>3003126789</v>
      </c>
      <c r="B17" s="84" t="str">
        <f>IF(A17="","",IF(AND(A17&gt;0,A18=0),"",1))</f>
        <v/>
      </c>
      <c r="C17" s="73" t="s">
        <v>151</v>
      </c>
      <c r="D17" s="74" t="s">
        <v>152</v>
      </c>
      <c r="E17" s="73">
        <v>1</v>
      </c>
      <c r="F17" s="75">
        <v>0.2</v>
      </c>
      <c r="G17" s="76">
        <v>5000000</v>
      </c>
      <c r="H17" s="76">
        <v>600000</v>
      </c>
      <c r="I17" s="93">
        <f>F17*G17</f>
        <v>1000000</v>
      </c>
      <c r="J17" t="str">
        <f>IF(A18="","",IF(F17="","",IF(F17&lt;1,"支払回数を１とし、出来高率を100として下さい","")))</f>
        <v/>
      </c>
    </row>
    <row r="18" spans="1:10" ht="20.100000000000001" customHeight="1">
      <c r="A18" s="73"/>
      <c r="B18" s="84" t="str">
        <f>IF(A18="","",IF(A18=A17,B17+1,1))</f>
        <v/>
      </c>
      <c r="C18" s="73"/>
      <c r="D18" s="74"/>
      <c r="E18" s="73"/>
      <c r="F18" s="75"/>
      <c r="G18" s="76"/>
      <c r="H18" s="76"/>
      <c r="I18" s="93">
        <f t="shared" ref="I18:I30" si="0">F18*G18</f>
        <v>0</v>
      </c>
      <c r="J18" t="str">
        <f>IF(F18="","",IF(F18&lt;1,"支払回数を１とし、出来高率を100として下さい",""))</f>
        <v/>
      </c>
    </row>
    <row r="19" spans="1:10" ht="20.100000000000001" customHeight="1">
      <c r="A19" s="73"/>
      <c r="B19" s="84" t="str">
        <f t="shared" ref="B19:B30" si="1">IF(A19="","",IF(A19=A18,B18+1,1))</f>
        <v/>
      </c>
      <c r="C19" s="73"/>
      <c r="D19" s="74"/>
      <c r="E19" s="73"/>
      <c r="F19" s="75"/>
      <c r="G19" s="76"/>
      <c r="H19" s="76"/>
      <c r="I19" s="93">
        <f>F19*G19</f>
        <v>0</v>
      </c>
      <c r="J19" t="str">
        <f t="shared" ref="J19:J30" si="2">IF(F19="","",IF(F19&lt;1,"支払回数を１とし、出来高率を100として下さい",""))</f>
        <v/>
      </c>
    </row>
    <row r="20" spans="1:10" ht="20.100000000000001" customHeight="1">
      <c r="A20" s="73"/>
      <c r="B20" s="84" t="str">
        <f t="shared" si="1"/>
        <v/>
      </c>
      <c r="C20" s="73"/>
      <c r="D20" s="74"/>
      <c r="E20" s="73"/>
      <c r="F20" s="75"/>
      <c r="G20" s="76"/>
      <c r="H20" s="76"/>
      <c r="I20" s="93">
        <f t="shared" si="0"/>
        <v>0</v>
      </c>
      <c r="J20" t="str">
        <f t="shared" si="2"/>
        <v/>
      </c>
    </row>
    <row r="21" spans="1:10" ht="20.100000000000001" customHeight="1">
      <c r="A21" s="73"/>
      <c r="B21" s="84" t="str">
        <f t="shared" si="1"/>
        <v/>
      </c>
      <c r="C21" s="73"/>
      <c r="D21" s="74"/>
      <c r="E21" s="73"/>
      <c r="F21" s="75"/>
      <c r="G21" s="76"/>
      <c r="H21" s="76"/>
      <c r="I21" s="93">
        <f t="shared" si="0"/>
        <v>0</v>
      </c>
      <c r="J21" t="str">
        <f t="shared" si="2"/>
        <v/>
      </c>
    </row>
    <row r="22" spans="1:10" ht="20.100000000000001" customHeight="1">
      <c r="A22" s="73"/>
      <c r="B22" s="84" t="str">
        <f t="shared" si="1"/>
        <v/>
      </c>
      <c r="C22" s="73"/>
      <c r="D22" s="74"/>
      <c r="E22" s="73"/>
      <c r="F22" s="75"/>
      <c r="G22" s="76"/>
      <c r="H22" s="76"/>
      <c r="I22" s="93">
        <f t="shared" si="0"/>
        <v>0</v>
      </c>
      <c r="J22" t="str">
        <f t="shared" si="2"/>
        <v/>
      </c>
    </row>
    <row r="23" spans="1:10" ht="20.100000000000001" customHeight="1">
      <c r="A23" s="73"/>
      <c r="B23" s="84" t="str">
        <f t="shared" si="1"/>
        <v/>
      </c>
      <c r="C23" s="73"/>
      <c r="D23" s="74"/>
      <c r="E23" s="73"/>
      <c r="F23" s="75"/>
      <c r="G23" s="76"/>
      <c r="H23" s="76"/>
      <c r="I23" s="93">
        <f t="shared" si="0"/>
        <v>0</v>
      </c>
      <c r="J23" t="str">
        <f t="shared" si="2"/>
        <v/>
      </c>
    </row>
    <row r="24" spans="1:10" ht="20.100000000000001" customHeight="1">
      <c r="A24" s="73"/>
      <c r="B24" s="84" t="str">
        <f t="shared" si="1"/>
        <v/>
      </c>
      <c r="C24" s="73"/>
      <c r="D24" s="74"/>
      <c r="E24" s="73"/>
      <c r="F24" s="75"/>
      <c r="G24" s="76"/>
      <c r="H24" s="76"/>
      <c r="I24" s="93">
        <f t="shared" si="0"/>
        <v>0</v>
      </c>
      <c r="J24" t="str">
        <f t="shared" si="2"/>
        <v/>
      </c>
    </row>
    <row r="25" spans="1:10" ht="20.100000000000001" customHeight="1">
      <c r="A25" s="73"/>
      <c r="B25" s="84" t="str">
        <f t="shared" si="1"/>
        <v/>
      </c>
      <c r="C25" s="73"/>
      <c r="D25" s="74"/>
      <c r="E25" s="73"/>
      <c r="F25" s="75"/>
      <c r="G25" s="76"/>
      <c r="H25" s="76"/>
      <c r="I25" s="93">
        <f t="shared" si="0"/>
        <v>0</v>
      </c>
      <c r="J25" t="str">
        <f t="shared" si="2"/>
        <v/>
      </c>
    </row>
    <row r="26" spans="1:10" ht="20.100000000000001" customHeight="1">
      <c r="A26" s="73"/>
      <c r="B26" s="84" t="str">
        <f t="shared" si="1"/>
        <v/>
      </c>
      <c r="C26" s="73"/>
      <c r="D26" s="74"/>
      <c r="E26" s="73"/>
      <c r="F26" s="75"/>
      <c r="G26" s="76"/>
      <c r="H26" s="76"/>
      <c r="I26" s="93">
        <f t="shared" si="0"/>
        <v>0</v>
      </c>
      <c r="J26" t="str">
        <f t="shared" si="2"/>
        <v/>
      </c>
    </row>
    <row r="27" spans="1:10" ht="20.100000000000001" customHeight="1">
      <c r="A27" s="73"/>
      <c r="B27" s="84" t="str">
        <f t="shared" si="1"/>
        <v/>
      </c>
      <c r="C27" s="73"/>
      <c r="D27" s="74"/>
      <c r="E27" s="73"/>
      <c r="F27" s="75"/>
      <c r="G27" s="76"/>
      <c r="H27" s="76"/>
      <c r="I27" s="93">
        <f t="shared" si="0"/>
        <v>0</v>
      </c>
      <c r="J27" t="str">
        <f t="shared" si="2"/>
        <v/>
      </c>
    </row>
    <row r="28" spans="1:10" ht="20.100000000000001" customHeight="1">
      <c r="A28" s="73"/>
      <c r="B28" s="84" t="str">
        <f t="shared" si="1"/>
        <v/>
      </c>
      <c r="C28" s="73"/>
      <c r="D28" s="74"/>
      <c r="E28" s="73"/>
      <c r="F28" s="75"/>
      <c r="G28" s="76"/>
      <c r="H28" s="76"/>
      <c r="I28" s="93">
        <f t="shared" si="0"/>
        <v>0</v>
      </c>
      <c r="J28" t="str">
        <f t="shared" si="2"/>
        <v/>
      </c>
    </row>
    <row r="29" spans="1:10" ht="20.100000000000001" customHeight="1">
      <c r="A29" s="73"/>
      <c r="B29" s="84" t="str">
        <f t="shared" si="1"/>
        <v/>
      </c>
      <c r="C29" s="73"/>
      <c r="D29" s="74"/>
      <c r="E29" s="73"/>
      <c r="F29" s="75"/>
      <c r="G29" s="76"/>
      <c r="H29" s="76"/>
      <c r="I29" s="93">
        <f t="shared" si="0"/>
        <v>0</v>
      </c>
      <c r="J29" t="str">
        <f t="shared" si="2"/>
        <v/>
      </c>
    </row>
    <row r="30" spans="1:10" ht="20.100000000000001" customHeight="1">
      <c r="A30" s="73"/>
      <c r="B30" s="84" t="str">
        <f t="shared" si="1"/>
        <v/>
      </c>
      <c r="C30" s="73"/>
      <c r="D30" s="74"/>
      <c r="E30" s="73"/>
      <c r="F30" s="75"/>
      <c r="G30" s="76"/>
      <c r="H30" s="76"/>
      <c r="I30" s="93">
        <f t="shared" si="0"/>
        <v>0</v>
      </c>
      <c r="J30" t="str">
        <f t="shared" si="2"/>
        <v/>
      </c>
    </row>
    <row r="31" spans="1:10" ht="20.100000000000001" customHeight="1"/>
  </sheetData>
  <sheetProtection sheet="1" objects="1" scenarios="1"/>
  <mergeCells count="13">
    <mergeCell ref="B9:E9"/>
    <mergeCell ref="B10:E10"/>
    <mergeCell ref="B11:E11"/>
    <mergeCell ref="B12:E12"/>
    <mergeCell ref="B14:D14"/>
    <mergeCell ref="B8:E8"/>
    <mergeCell ref="B1:E1"/>
    <mergeCell ref="B2:E2"/>
    <mergeCell ref="B3:E3"/>
    <mergeCell ref="B4:E4"/>
    <mergeCell ref="B7:E7"/>
    <mergeCell ref="B5:E5"/>
    <mergeCell ref="B6:E6"/>
  </mergeCells>
  <phoneticPr fontId="1"/>
  <dataValidations count="8">
    <dataValidation type="list" allowBlank="1" showInputMessage="1" showErrorMessage="1" sqref="B11" xr:uid="{03B9BCCC-98F7-49DF-8BCD-7C0413435AFA}">
      <formula1>"北海道営業所,東北支店,東関東支店,東京支店,北陸営業所,名古屋支店,大阪支店,四国営業所,中国支店,九州支店,南九州営業所,沖縄営業所,その他"</formula1>
    </dataValidation>
    <dataValidation type="textLength" imeMode="off" operator="equal" allowBlank="1" showInputMessage="1" showErrorMessage="1" error="Tを除く13桁の数値となります" sqref="B8:E8" xr:uid="{6591071C-EB5E-49BE-8514-0964A5721333}">
      <formula1>13</formula1>
    </dataValidation>
    <dataValidation type="textLength" imeMode="off" operator="equal" allowBlank="1" showInputMessage="1" showErrorMessage="1" error="7桁の数値です。" sqref="B1:E1" xr:uid="{AEDFCB79-0F4F-4356-B139-69B02911E731}">
      <formula1>7</formula1>
    </dataValidation>
    <dataValidation type="textLength" errorStyle="information" operator="equal" allowBlank="1" showInputMessage="1" showErrorMessage="1" error="注文番号は３から始まる10桁の数字です。" sqref="A17:A30" xr:uid="{C0044AC5-EEF4-45C2-B9C0-2AE1383415B4}">
      <formula1>10</formula1>
    </dataValidation>
    <dataValidation type="whole" operator="greaterThanOrEqual" allowBlank="1" showInputMessage="1" showErrorMessage="1" sqref="E17:E30" xr:uid="{2C4369FD-E954-4E06-9A7F-3175F9DD5BA0}">
      <formula1>1</formula1>
    </dataValidation>
    <dataValidation type="decimal" allowBlank="1" showInputMessage="1" showErrorMessage="1" sqref="F17:F30" xr:uid="{8B95C162-C326-4461-889D-C89AB4BD34A9}">
      <formula1>0</formula1>
      <formula2>1</formula2>
    </dataValidation>
    <dataValidation imeMode="off" allowBlank="1" showInputMessage="1" showErrorMessage="1" sqref="B2:E2 B6:E7 B9:E10 C17:C30" xr:uid="{637627BB-7B1A-4687-9460-2CC96B88BC85}"/>
    <dataValidation errorStyle="information" imeMode="off" operator="equal" allowBlank="1" showInputMessage="1" showErrorMessage="1" error="注文番号は３から始まる10桁の数字です。" sqref="B17:B30" xr:uid="{A6C5232B-0CF2-4D0D-84B1-E9892BA11D50}"/>
  </dataValidations>
  <hyperlinks>
    <hyperlink ref="B6" r:id="rId1" xr:uid="{BDF9B089-5A14-46C2-8436-48F6790E6EC8}"/>
  </hyperlinks>
  <pageMargins left="0.7" right="0.7" top="0.75" bottom="0.75" header="0.3" footer="0.3"/>
  <pageSetup paperSize="9" scale="65"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99E2-9D4C-4EB0-80B0-EDFB804BD36B}">
  <sheetPr codeName="Sheet3">
    <pageSetUpPr fitToPage="1"/>
  </sheetPr>
  <dimension ref="D1:DG37"/>
  <sheetViews>
    <sheetView showGridLines="0" view="pageBreakPreview" zoomScale="85" zoomScaleNormal="85" zoomScaleSheetLayoutView="85" workbookViewId="0">
      <pane ySplit="17" topLeftCell="A18" activePane="bottomLeft" state="frozen"/>
      <selection activeCell="S21" sqref="S21:AM21"/>
      <selection pane="bottomLeft" activeCell="R20" sqref="R20:AA20"/>
    </sheetView>
  </sheetViews>
  <sheetFormatPr defaultColWidth="2.75" defaultRowHeight="17.25" customHeight="1"/>
  <cols>
    <col min="1" max="1" width="3.125" style="3" customWidth="1"/>
    <col min="2" max="2" width="2" style="3" customWidth="1"/>
    <col min="3" max="3" width="2.75" style="3"/>
    <col min="4" max="4" width="2.5" style="3" customWidth="1"/>
    <col min="5" max="73" width="2.625" style="3" customWidth="1"/>
    <col min="74" max="74" width="2.75" style="3" customWidth="1"/>
    <col min="75" max="16384" width="2.75" style="3"/>
  </cols>
  <sheetData>
    <row r="1" spans="4:111" ht="39.75" customHeight="1">
      <c r="D1" s="94" t="s">
        <v>20</v>
      </c>
      <c r="E1" s="2"/>
      <c r="F1" s="2"/>
      <c r="G1" s="2"/>
      <c r="H1" s="2"/>
      <c r="I1" s="2"/>
      <c r="J1" s="2"/>
      <c r="K1" s="2"/>
      <c r="L1" s="2"/>
      <c r="M1" s="2"/>
      <c r="N1" s="2"/>
      <c r="O1" s="2"/>
      <c r="P1" s="2"/>
      <c r="Q1" s="2"/>
      <c r="R1" s="2"/>
      <c r="S1" s="2"/>
      <c r="T1" s="2"/>
      <c r="U1" s="2"/>
      <c r="V1" s="2"/>
      <c r="Y1" s="240" t="str">
        <f>IF('①請求書（控）'!V1="　請　　求　　書　（控）","請　　求　　書","支 払 通 知 書")</f>
        <v>請　　求　　書</v>
      </c>
      <c r="Z1" s="240"/>
      <c r="AA1" s="240"/>
      <c r="AB1" s="240"/>
      <c r="AC1" s="240"/>
      <c r="AD1" s="240"/>
      <c r="AE1" s="240"/>
      <c r="AF1" s="240"/>
      <c r="AG1" s="240"/>
      <c r="AH1" s="240"/>
      <c r="AI1" s="240"/>
      <c r="AJ1" s="240"/>
      <c r="AK1" s="240"/>
      <c r="AL1" s="240"/>
      <c r="AM1" s="240"/>
      <c r="AN1" s="240"/>
      <c r="AO1" s="240"/>
      <c r="AP1" s="240"/>
      <c r="AQ1" s="240"/>
      <c r="AR1" s="240"/>
      <c r="AS1" s="240"/>
      <c r="AT1" s="240"/>
      <c r="AU1" s="240"/>
      <c r="BJ1" s="235" t="s">
        <v>69</v>
      </c>
      <c r="BK1" s="236"/>
      <c r="BL1" s="236"/>
      <c r="BM1" s="236"/>
      <c r="BN1" s="237">
        <f>IF(ISBLANK('①請求書（控）'!$BK$1),"",'①請求書（控）'!$BK$1)</f>
        <v>45138</v>
      </c>
      <c r="BO1" s="238"/>
      <c r="BP1" s="238"/>
      <c r="BQ1" s="238"/>
      <c r="BR1" s="238"/>
      <c r="BS1" s="238"/>
      <c r="BT1" s="238"/>
      <c r="BU1" s="239"/>
    </row>
    <row r="2" spans="4:111" ht="23.1" customHeight="1">
      <c r="D2" s="278" t="s">
        <v>98</v>
      </c>
      <c r="E2" s="253"/>
      <c r="F2" s="253"/>
      <c r="G2" s="253"/>
      <c r="H2" s="279"/>
      <c r="I2" s="280" t="s">
        <v>99</v>
      </c>
      <c r="J2" s="281"/>
      <c r="K2" s="281"/>
      <c r="L2" s="281"/>
      <c r="M2" s="281"/>
      <c r="N2" s="281"/>
      <c r="O2" s="281"/>
      <c r="P2" s="281"/>
      <c r="Q2" s="282"/>
      <c r="R2" s="4"/>
      <c r="S2" s="4"/>
      <c r="T2" s="4"/>
      <c r="U2" s="4"/>
      <c r="V2" s="4"/>
      <c r="Y2" s="292" t="s">
        <v>81</v>
      </c>
      <c r="Z2" s="292"/>
      <c r="AA2" s="292"/>
      <c r="AB2" s="292"/>
      <c r="AC2" s="292"/>
      <c r="AD2" s="292"/>
      <c r="AE2" s="292"/>
      <c r="AF2" s="292"/>
      <c r="AG2" s="292"/>
      <c r="AH2" s="292"/>
      <c r="AI2" s="292"/>
      <c r="AJ2" s="292"/>
      <c r="AK2" s="292"/>
      <c r="AL2" s="292"/>
      <c r="AM2" s="292"/>
      <c r="AN2" s="292"/>
      <c r="AO2" s="292"/>
      <c r="AP2" s="292"/>
      <c r="AQ2" s="292"/>
      <c r="AR2" s="292"/>
      <c r="AS2" s="292"/>
      <c r="AT2" s="292"/>
      <c r="AU2" s="292"/>
      <c r="BJ2" s="56"/>
      <c r="BK2" s="57"/>
      <c r="BL2" s="57"/>
      <c r="BM2" s="58" t="s">
        <v>61</v>
      </c>
      <c r="BN2" s="253" t="str">
        <f>IF(ISBLANK('①請求書（控）'!$BK$2),"",'①請求書（控）'!$BK$2)</f>
        <v/>
      </c>
      <c r="BO2" s="253"/>
      <c r="BP2" s="57" t="s">
        <v>62</v>
      </c>
      <c r="BQ2" s="253">
        <f>IF(ISBLANK('①請求書（控）'!$BN$2),"",'①請求書（控）'!$BN$2)</f>
        <v>1</v>
      </c>
      <c r="BR2" s="253"/>
      <c r="BS2" s="57" t="s">
        <v>63</v>
      </c>
      <c r="BT2" s="57"/>
      <c r="BU2" s="59"/>
    </row>
    <row r="3" spans="4:111" ht="36.75" customHeight="1">
      <c r="D3" s="4"/>
      <c r="E3" s="4"/>
      <c r="F3" s="4"/>
      <c r="G3" s="4"/>
      <c r="H3" s="4"/>
      <c r="I3" s="4"/>
      <c r="J3" s="4"/>
      <c r="K3" s="4"/>
      <c r="L3" s="4"/>
      <c r="M3" s="4"/>
      <c r="N3" s="4"/>
      <c r="O3" s="4"/>
      <c r="P3" s="4"/>
      <c r="Q3" s="4"/>
      <c r="R3" s="4"/>
      <c r="S3" s="4"/>
      <c r="T3" s="4"/>
      <c r="U3" s="4"/>
      <c r="V3" s="4"/>
      <c r="Y3" s="95"/>
      <c r="Z3" s="95"/>
      <c r="AA3" s="95"/>
      <c r="AB3" s="95"/>
      <c r="AC3" s="95"/>
      <c r="AD3" s="95"/>
      <c r="AE3" s="95"/>
      <c r="AF3" s="95"/>
      <c r="AG3" s="95"/>
      <c r="AH3" s="95"/>
      <c r="AI3" s="95"/>
      <c r="AJ3" s="95"/>
      <c r="AK3" s="95"/>
      <c r="AL3" s="95"/>
      <c r="AM3" s="95"/>
      <c r="AN3" s="95"/>
      <c r="AO3" s="95"/>
      <c r="AP3" s="95"/>
      <c r="AQ3" s="95"/>
      <c r="AR3" s="95"/>
      <c r="AS3" s="95"/>
      <c r="AT3" s="95"/>
      <c r="AU3" s="95"/>
      <c r="BJ3" s="57"/>
      <c r="BK3" s="57"/>
      <c r="BL3" s="57"/>
      <c r="BM3" s="58"/>
      <c r="BN3" s="86"/>
      <c r="BO3" s="86"/>
      <c r="BP3" s="57"/>
      <c r="BQ3" s="86"/>
      <c r="BR3" s="86"/>
      <c r="BS3" s="57"/>
      <c r="BT3" s="57"/>
      <c r="BU3" s="57"/>
    </row>
    <row r="4" spans="4:111" ht="23.1" customHeight="1">
      <c r="D4" s="164" t="s">
        <v>80</v>
      </c>
      <c r="E4" s="165"/>
      <c r="F4" s="165"/>
      <c r="G4" s="165"/>
      <c r="H4" s="165"/>
      <c r="I4" s="166"/>
      <c r="J4" s="198" t="str">
        <f>IF(ISBLANK('①請求書（控）'!G4),"",'①請求書（控）'!G4)</f>
        <v>北陸営業所</v>
      </c>
      <c r="K4" s="199"/>
      <c r="L4" s="199"/>
      <c r="M4" s="199"/>
      <c r="N4" s="199"/>
      <c r="O4" s="200"/>
      <c r="P4" s="204" t="s">
        <v>95</v>
      </c>
      <c r="Q4" s="205"/>
      <c r="R4" s="199" t="str">
        <f>IF(ISBLANK('①請求書（控）'!$O4),"",'①請求書（控）'!$O4)</f>
        <v>田中</v>
      </c>
      <c r="S4" s="199"/>
      <c r="T4" s="199"/>
      <c r="U4" s="199"/>
      <c r="V4" s="200"/>
      <c r="Y4" s="7"/>
      <c r="Z4" s="8"/>
      <c r="AA4" s="57" t="s">
        <v>76</v>
      </c>
      <c r="AB4" s="8"/>
      <c r="AC4" s="8"/>
      <c r="AD4" s="8"/>
      <c r="AE4" s="8"/>
      <c r="AF4" s="8"/>
      <c r="AG4" s="8"/>
      <c r="AH4" s="8"/>
      <c r="AI4" s="8"/>
      <c r="AJ4" s="8"/>
      <c r="AK4" s="8"/>
      <c r="AL4" s="8"/>
      <c r="AM4" s="8"/>
      <c r="AN4" s="8"/>
      <c r="AO4" s="8"/>
      <c r="AP4" s="8"/>
      <c r="AQ4" s="8"/>
      <c r="AR4" s="8"/>
      <c r="AS4" s="8"/>
      <c r="AT4" s="8"/>
      <c r="AU4" s="9"/>
      <c r="BA4" s="179" t="s">
        <v>57</v>
      </c>
      <c r="BB4" s="180"/>
      <c r="BC4" s="180"/>
      <c r="BD4" s="180"/>
      <c r="BE4" s="180"/>
      <c r="BF4" s="180"/>
      <c r="BG4" s="181"/>
      <c r="BH4" s="179" t="s">
        <v>21</v>
      </c>
      <c r="BI4" s="180"/>
      <c r="BJ4" s="180"/>
      <c r="BK4" s="180"/>
      <c r="BL4" s="180"/>
      <c r="BM4" s="180"/>
      <c r="BN4" s="181"/>
      <c r="BO4" s="179" t="s">
        <v>58</v>
      </c>
      <c r="BP4" s="180"/>
      <c r="BQ4" s="180"/>
      <c r="BR4" s="180"/>
      <c r="BS4" s="180"/>
      <c r="BT4" s="180"/>
      <c r="BU4" s="181"/>
    </row>
    <row r="5" spans="4:111" ht="23.1" customHeight="1">
      <c r="D5" s="167"/>
      <c r="E5" s="168"/>
      <c r="F5" s="168"/>
      <c r="G5" s="168"/>
      <c r="H5" s="168"/>
      <c r="I5" s="169"/>
      <c r="J5" s="201"/>
      <c r="K5" s="202"/>
      <c r="L5" s="202"/>
      <c r="M5" s="202"/>
      <c r="N5" s="202"/>
      <c r="O5" s="203"/>
      <c r="P5" s="206"/>
      <c r="Q5" s="207"/>
      <c r="R5" s="202"/>
      <c r="S5" s="202"/>
      <c r="T5" s="202"/>
      <c r="U5" s="202"/>
      <c r="V5" s="203"/>
      <c r="Y5" s="10"/>
      <c r="Z5" s="290" t="s">
        <v>22</v>
      </c>
      <c r="AA5" s="290"/>
      <c r="AB5" s="291" t="str">
        <f>IF(ISBLANK('①請求書（控）'!$Y$5),"",'①請求書（控）'!$Y$5)</f>
        <v>712-8043</v>
      </c>
      <c r="AC5" s="291"/>
      <c r="AD5" s="291"/>
      <c r="AE5" s="291"/>
      <c r="AF5" s="291"/>
      <c r="AG5" s="11"/>
      <c r="AH5" s="11"/>
      <c r="AI5" s="11"/>
      <c r="AJ5" s="11"/>
      <c r="AK5" s="11"/>
      <c r="AL5" s="11"/>
      <c r="AM5" s="11"/>
      <c r="AN5" s="11"/>
      <c r="AO5" s="11"/>
      <c r="AP5" s="11"/>
      <c r="AQ5" s="11"/>
      <c r="AR5" s="12"/>
      <c r="AS5" s="12"/>
      <c r="AT5" s="12"/>
      <c r="AU5" s="13"/>
      <c r="AW5" s="244" t="s">
        <v>24</v>
      </c>
      <c r="AX5" s="245"/>
      <c r="AY5" s="245"/>
      <c r="AZ5" s="246"/>
      <c r="BA5" s="232">
        <f>IF(ISBLANK('①請求書（控）'!$AX5),"",'①請求書（控）'!$AX5)</f>
        <v>1000000.1599999999</v>
      </c>
      <c r="BB5" s="233"/>
      <c r="BC5" s="233"/>
      <c r="BD5" s="233"/>
      <c r="BE5" s="233"/>
      <c r="BF5" s="233"/>
      <c r="BG5" s="234"/>
      <c r="BH5" s="232">
        <f>IF(ISBLANK('①請求書（控）'!$BE5),"",'①請求書（控）'!$BE5)</f>
        <v>100000</v>
      </c>
      <c r="BI5" s="233"/>
      <c r="BJ5" s="233"/>
      <c r="BK5" s="233"/>
      <c r="BL5" s="233"/>
      <c r="BM5" s="233"/>
      <c r="BN5" s="234"/>
      <c r="BO5" s="257">
        <f>IF(ISBLANK('①請求書（控）'!$BL5),"",'①請求書（控）'!$BL5)</f>
        <v>1100000.1599999999</v>
      </c>
      <c r="BP5" s="258"/>
      <c r="BQ5" s="258"/>
      <c r="BR5" s="258"/>
      <c r="BS5" s="258"/>
      <c r="BT5" s="258"/>
      <c r="BU5" s="259"/>
    </row>
    <row r="6" spans="4:111" ht="23.1" customHeight="1">
      <c r="Y6" s="15"/>
      <c r="Z6" s="32" t="str">
        <f>IF(ISBLANK('①請求書（控）'!$W$6),"",'①請求書（控）'!$W$6)</f>
        <v>〇〇県〇〇市△△1丁目1-1</v>
      </c>
      <c r="AA6" s="33"/>
      <c r="AB6" s="33"/>
      <c r="AC6" s="33"/>
      <c r="AD6" s="33"/>
      <c r="AE6" s="33"/>
      <c r="AF6" s="33"/>
      <c r="AG6" s="33"/>
      <c r="AH6" s="33"/>
      <c r="AI6" s="33"/>
      <c r="AJ6" s="33"/>
      <c r="AK6" s="33"/>
      <c r="AL6" s="33"/>
      <c r="AM6" s="33"/>
      <c r="AN6" s="33"/>
      <c r="AO6" s="33"/>
      <c r="AP6" s="33"/>
      <c r="AQ6" s="33"/>
      <c r="AR6" s="33"/>
      <c r="AS6" s="33"/>
      <c r="AT6" s="33"/>
      <c r="AU6" s="16"/>
      <c r="AW6" s="244" t="s">
        <v>23</v>
      </c>
      <c r="AX6" s="245"/>
      <c r="AY6" s="245"/>
      <c r="AZ6" s="246"/>
      <c r="BA6" s="232">
        <f>IF(ISBLANK('①請求書（控）'!$AX6),"",'①請求書（控）'!$AX6)</f>
        <v>0.2</v>
      </c>
      <c r="BB6" s="233"/>
      <c r="BC6" s="233"/>
      <c r="BD6" s="233"/>
      <c r="BE6" s="233"/>
      <c r="BF6" s="233"/>
      <c r="BG6" s="234"/>
      <c r="BH6" s="232">
        <f>IF(ISBLANK('①請求書（控）'!$BE6),"",'①請求書（控）'!$BE6)</f>
        <v>0</v>
      </c>
      <c r="BI6" s="233"/>
      <c r="BJ6" s="233"/>
      <c r="BK6" s="233"/>
      <c r="BL6" s="233"/>
      <c r="BM6" s="233"/>
      <c r="BN6" s="234"/>
      <c r="BO6" s="257">
        <f>IF(ISBLANK('①請求書（控）'!$BL6),"",'①請求書（控）'!$BL6)</f>
        <v>0.2</v>
      </c>
      <c r="BP6" s="258"/>
      <c r="BQ6" s="258"/>
      <c r="BR6" s="258"/>
      <c r="BS6" s="258"/>
      <c r="BT6" s="258"/>
      <c r="BU6" s="259"/>
    </row>
    <row r="7" spans="4:111" ht="23.1" customHeight="1">
      <c r="Y7" s="15"/>
      <c r="Z7" s="32" t="str">
        <f>IF(ISBLANK('①請求書（控）'!$W$7),"",'①請求書（控）'!$W$7)</f>
        <v>株式会社〇〇建設</v>
      </c>
      <c r="AA7" s="33"/>
      <c r="AB7" s="33"/>
      <c r="AC7" s="33"/>
      <c r="AD7" s="33"/>
      <c r="AE7" s="33"/>
      <c r="AF7" s="33"/>
      <c r="AG7" s="33"/>
      <c r="AH7" s="33"/>
      <c r="AI7" s="33"/>
      <c r="AJ7" s="33"/>
      <c r="AK7" s="33"/>
      <c r="AL7" s="33"/>
      <c r="AM7" s="33"/>
      <c r="AN7" s="33"/>
      <c r="AO7" s="33"/>
      <c r="AP7" s="33"/>
      <c r="AQ7" s="33"/>
      <c r="AR7" s="33"/>
      <c r="AS7" s="33"/>
      <c r="AT7" s="33"/>
      <c r="AU7" s="16"/>
      <c r="AW7" s="244" t="s">
        <v>25</v>
      </c>
      <c r="AX7" s="245"/>
      <c r="AY7" s="245"/>
      <c r="AZ7" s="246"/>
      <c r="BA7" s="232">
        <f>IF(ISBLANK('①請求書（控）'!$AX7),"",'①請求書（控）'!$AX7)</f>
        <v>0</v>
      </c>
      <c r="BB7" s="233"/>
      <c r="BC7" s="233"/>
      <c r="BD7" s="233"/>
      <c r="BE7" s="233"/>
      <c r="BF7" s="233"/>
      <c r="BG7" s="234"/>
      <c r="BH7" s="275"/>
      <c r="BI7" s="276"/>
      <c r="BJ7" s="276"/>
      <c r="BK7" s="276"/>
      <c r="BL7" s="276"/>
      <c r="BM7" s="276"/>
      <c r="BN7" s="277"/>
      <c r="BO7" s="232">
        <f>IF(ISBLANK('①請求書（控）'!$BL7),"",'①請求書（控）'!$BL7)</f>
        <v>0</v>
      </c>
      <c r="BP7" s="233"/>
      <c r="BQ7" s="233"/>
      <c r="BR7" s="233"/>
      <c r="BS7" s="233"/>
      <c r="BT7" s="233"/>
      <c r="BU7" s="234"/>
    </row>
    <row r="8" spans="4:111" ht="23.1" customHeight="1">
      <c r="E8" s="194" t="s">
        <v>26</v>
      </c>
      <c r="F8" s="195"/>
      <c r="G8" s="195"/>
      <c r="H8" s="195"/>
      <c r="I8" s="195"/>
      <c r="J8" s="195"/>
      <c r="K8" s="195"/>
      <c r="L8" s="195"/>
      <c r="M8" s="195"/>
      <c r="N8" s="284"/>
      <c r="O8" s="286"/>
      <c r="P8" s="286"/>
      <c r="Q8" s="286"/>
      <c r="R8" s="286"/>
      <c r="S8" s="286"/>
      <c r="T8" s="286"/>
      <c r="U8" s="286"/>
      <c r="V8" s="286"/>
      <c r="Y8" s="15"/>
      <c r="Z8" s="32" t="str">
        <f>IF(ISBLANK('①請求書（控）'!$W$8),"",'①請求書（控）'!$W$8)</f>
        <v/>
      </c>
      <c r="AA8" s="33"/>
      <c r="AB8" s="33"/>
      <c r="AC8" s="33"/>
      <c r="AD8" s="33"/>
      <c r="AE8" s="33"/>
      <c r="AF8" s="33"/>
      <c r="AG8" s="33"/>
      <c r="AH8" s="33"/>
      <c r="AI8" s="33"/>
      <c r="AJ8" s="33"/>
      <c r="AK8" s="33"/>
      <c r="AL8" s="33"/>
      <c r="AM8" s="33"/>
      <c r="AN8" s="33"/>
      <c r="AO8" s="33"/>
      <c r="AP8" s="33"/>
      <c r="AQ8" s="33"/>
      <c r="AR8" s="33"/>
      <c r="AS8" s="33"/>
      <c r="AU8" s="16"/>
      <c r="AW8" s="244" t="s">
        <v>28</v>
      </c>
      <c r="AX8" s="245"/>
      <c r="AY8" s="245"/>
      <c r="AZ8" s="246"/>
      <c r="BA8" s="254">
        <f>IF(ISBLANK('①請求書（控）'!$AX8),"",'①請求書（控）'!$AX8)</f>
        <v>1000000.3599999999</v>
      </c>
      <c r="BB8" s="255"/>
      <c r="BC8" s="255"/>
      <c r="BD8" s="255"/>
      <c r="BE8" s="255"/>
      <c r="BF8" s="255"/>
      <c r="BG8" s="256"/>
      <c r="BH8" s="254">
        <f>IF(ISBLANK('①請求書（控）'!$BE8),"",'①請求書（控）'!$BE8)</f>
        <v>100000</v>
      </c>
      <c r="BI8" s="255"/>
      <c r="BJ8" s="255"/>
      <c r="BK8" s="255"/>
      <c r="BL8" s="255"/>
      <c r="BM8" s="255"/>
      <c r="BN8" s="256"/>
      <c r="BO8" s="254">
        <f>IF(ISBLANK('①請求書（控）'!$BL8),"",'①請求書（控）'!$BL8)</f>
        <v>1100000.3599999999</v>
      </c>
      <c r="BP8" s="255"/>
      <c r="BQ8" s="255"/>
      <c r="BR8" s="255"/>
      <c r="BS8" s="255"/>
      <c r="BT8" s="255"/>
      <c r="BU8" s="256"/>
    </row>
    <row r="9" spans="4:111" ht="23.1" customHeight="1">
      <c r="E9" s="196"/>
      <c r="F9" s="197"/>
      <c r="G9" s="197"/>
      <c r="H9" s="197"/>
      <c r="I9" s="197"/>
      <c r="J9" s="197"/>
      <c r="K9" s="197"/>
      <c r="L9" s="197"/>
      <c r="M9" s="197"/>
      <c r="N9" s="285"/>
      <c r="O9" s="5"/>
      <c r="P9" s="60"/>
      <c r="Q9" s="60"/>
      <c r="R9" s="96"/>
      <c r="S9" s="60"/>
      <c r="T9" s="96"/>
      <c r="U9" s="60"/>
      <c r="V9" s="96"/>
      <c r="Y9" s="15"/>
      <c r="AB9" s="287" t="s">
        <v>33</v>
      </c>
      <c r="AC9" s="287"/>
      <c r="AD9" s="287"/>
      <c r="AE9" s="32" t="str">
        <f>IF(ISBLANK('①請求書（控）'!$AB$9),"",'①請求書（控）'!$AB$9)</f>
        <v>000-0000-0000</v>
      </c>
      <c r="AF9" s="34"/>
      <c r="AG9" s="34"/>
      <c r="AH9" s="34"/>
      <c r="AI9" s="34"/>
      <c r="AJ9" s="34"/>
      <c r="AK9" s="34"/>
      <c r="AL9" s="34"/>
      <c r="AM9" s="34"/>
      <c r="AN9" s="34"/>
      <c r="AO9" s="34"/>
      <c r="AP9" s="34"/>
      <c r="AQ9" s="34"/>
      <c r="AR9" s="34"/>
      <c r="AS9" s="34"/>
      <c r="AT9" s="288"/>
      <c r="AU9" s="289"/>
    </row>
    <row r="10" spans="4:111" ht="23.1" customHeight="1">
      <c r="E10" s="48" t="str">
        <f>IF(ISBLANK('①請求書（控）'!$B$10),"",MID('①請求書（控）'!$B$10,1,1))</f>
        <v>5</v>
      </c>
      <c r="F10" s="49" t="str">
        <f>IF(ISBLANK('①請求書（控）'!$B$10),"",MID('①請求書（控）'!$B$10,2,1))</f>
        <v>3</v>
      </c>
      <c r="G10" s="49" t="str">
        <f>IF(ISBLANK('①請求書（控）'!$B$10),"",MID('①請求書（控）'!$B$10,3,1))</f>
        <v>8</v>
      </c>
      <c r="H10" s="49" t="str">
        <f>IF(ISBLANK('①請求書（控）'!$B$10),"",MID('①請求書（控）'!$B$10,4,1))</f>
        <v>6</v>
      </c>
      <c r="I10" s="49" t="str">
        <f>IF(ISBLANK('①請求書（控）'!$B$10),"",MID('①請求書（控）'!$B$10,5,1))</f>
        <v>5</v>
      </c>
      <c r="J10" s="49" t="str">
        <f>IF(ISBLANK('①請求書（控）'!$B$10),"",MID('①請求書（控）'!$B$10,6,1))</f>
        <v>0</v>
      </c>
      <c r="K10" s="50" t="str">
        <f>IF(ISBLANK('①請求書（控）'!$B$10),"",MID('①請求書（控）'!$B$10,7,1))</f>
        <v>1</v>
      </c>
      <c r="L10" s="51" t="s">
        <v>35</v>
      </c>
      <c r="M10" s="49">
        <v>0</v>
      </c>
      <c r="N10" s="50">
        <v>5</v>
      </c>
      <c r="O10" s="60"/>
      <c r="P10" s="60"/>
      <c r="Q10" s="60"/>
      <c r="R10" s="60"/>
      <c r="S10" s="60"/>
      <c r="T10" s="60"/>
      <c r="U10" s="60"/>
      <c r="V10" s="60"/>
      <c r="W10" s="21"/>
      <c r="Y10" s="22"/>
      <c r="Z10" s="274" t="s">
        <v>36</v>
      </c>
      <c r="AA10" s="274"/>
      <c r="AB10" s="274"/>
      <c r="AC10" s="274"/>
      <c r="AD10" s="274"/>
      <c r="AE10" s="35" t="s">
        <v>55</v>
      </c>
      <c r="AF10" s="23" t="str">
        <f>IF(ISBLANK('①請求書（控）'!$AC$10),"",MID('①請求書（控）'!$AC$10,1,1))</f>
        <v>1</v>
      </c>
      <c r="AG10" s="23" t="str">
        <f>IF(ISBLANK('①請求書（控）'!$AC$10),"",MID('①請求書（控）'!$AC$10,2,1))</f>
        <v>2</v>
      </c>
      <c r="AH10" s="23" t="str">
        <f>IF(ISBLANK('①請求書（控）'!$AC$10),"",MID('①請求書（控）'!$AC$10,3,1))</f>
        <v>3</v>
      </c>
      <c r="AI10" s="23" t="str">
        <f>IF(ISBLANK('①請求書（控）'!$AC$10),"",MID('①請求書（控）'!$AC$10,4,1))</f>
        <v>4</v>
      </c>
      <c r="AJ10" s="23" t="str">
        <f>IF(ISBLANK('①請求書（控）'!$AC$10),"",MID('①請求書（控）'!$AC$10,5,1))</f>
        <v>5</v>
      </c>
      <c r="AK10" s="23" t="str">
        <f>IF(ISBLANK('①請求書（控）'!$AC$10),"",MID('①請求書（控）'!$AC$10,6,1))</f>
        <v>6</v>
      </c>
      <c r="AL10" s="23" t="str">
        <f>IF(ISBLANK('①請求書（控）'!$AC$10),"",MID('①請求書（控）'!$AC$10,7,1))</f>
        <v>7</v>
      </c>
      <c r="AM10" s="23" t="str">
        <f>IF(ISBLANK('①請求書（控）'!$AC$10),"",MID('①請求書（控）'!$AC$10,8,1))</f>
        <v>8</v>
      </c>
      <c r="AN10" s="23" t="str">
        <f>IF(ISBLANK('①請求書（控）'!$AC$10),"",MID('①請求書（控）'!$AC$10,9,1))</f>
        <v>9</v>
      </c>
      <c r="AO10" s="23" t="str">
        <f>IF(ISBLANK('①請求書（控）'!$AC$10),"",MID('①請求書（控）'!$AC$10,10,1))</f>
        <v>0</v>
      </c>
      <c r="AP10" s="23" t="str">
        <f>IF(ISBLANK('①請求書（控）'!$AC$10),"",MID('①請求書（控）'!$AC$10,11,1))</f>
        <v>1</v>
      </c>
      <c r="AQ10" s="23" t="str">
        <f>IF(ISBLANK('①請求書（控）'!$AC$10),"",MID('①請求書（控）'!$AC$10,12,1))</f>
        <v>2</v>
      </c>
      <c r="AR10" s="23" t="str">
        <f>IF(ISBLANK('①請求書（控）'!$AC$10),"",MID('①請求書（控）'!$AC$10,13,1))</f>
        <v>3</v>
      </c>
      <c r="AS10" s="23"/>
      <c r="AT10" s="29"/>
      <c r="AU10" s="24"/>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row>
    <row r="11" spans="4:111" ht="23.1" customHeight="1">
      <c r="Y11" s="293" t="s">
        <v>149</v>
      </c>
      <c r="Z11" s="293"/>
      <c r="AA11" s="293"/>
      <c r="AB11" s="293"/>
      <c r="AC11" s="293"/>
      <c r="AD11" s="293"/>
      <c r="AE11" s="293"/>
      <c r="AF11" s="293"/>
      <c r="AG11" s="294" t="str">
        <f>IF(ISBLANK('①請求書（控）'!$AD11),"",'①請求書（控）'!$AD11)</f>
        <v>佐藤　初</v>
      </c>
      <c r="AH11" s="295"/>
      <c r="AI11" s="295"/>
      <c r="AJ11" s="295"/>
      <c r="AK11" s="295"/>
      <c r="AL11" s="295"/>
      <c r="AM11" s="295"/>
      <c r="AN11" s="295"/>
      <c r="AO11" s="295"/>
      <c r="AP11" s="295"/>
      <c r="AQ11" s="295"/>
      <c r="AR11" s="295"/>
      <c r="AS11" s="295"/>
      <c r="AT11" s="295"/>
      <c r="AU11" s="296"/>
      <c r="AV11" s="60"/>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row>
    <row r="12" spans="4:111" ht="23.1" customHeight="1">
      <c r="E12" s="139"/>
      <c r="F12" s="139"/>
      <c r="G12" s="139"/>
      <c r="M12" s="99"/>
      <c r="N12" s="99"/>
      <c r="O12" s="99"/>
      <c r="P12" s="99"/>
      <c r="Q12" s="99"/>
      <c r="R12" s="99"/>
      <c r="S12" s="99"/>
      <c r="T12" s="99"/>
      <c r="U12" s="99"/>
      <c r="V12" s="99"/>
      <c r="W12" s="99"/>
      <c r="X12" s="99"/>
      <c r="Y12" s="293" t="s">
        <v>148</v>
      </c>
      <c r="Z12" s="293"/>
      <c r="AA12" s="293"/>
      <c r="AB12" s="293"/>
      <c r="AC12" s="293"/>
      <c r="AD12" s="293"/>
      <c r="AE12" s="293"/>
      <c r="AF12" s="293"/>
      <c r="AG12" s="294" t="str">
        <f>IF(ISBLANK('①請求書（控）'!$AD12),"",'①請求書（控）'!$AD12)</f>
        <v>h.hajime@kyouryokukaisya.co.jp</v>
      </c>
      <c r="AH12" s="295"/>
      <c r="AI12" s="295"/>
      <c r="AJ12" s="295"/>
      <c r="AK12" s="295"/>
      <c r="AL12" s="295"/>
      <c r="AM12" s="295"/>
      <c r="AN12" s="295"/>
      <c r="AO12" s="295"/>
      <c r="AP12" s="295"/>
      <c r="AQ12" s="295"/>
      <c r="AR12" s="295"/>
      <c r="AS12" s="295"/>
      <c r="AT12" s="295"/>
      <c r="AU12" s="296"/>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CJ12" s="63"/>
      <c r="CK12" s="63"/>
      <c r="CL12" s="63"/>
      <c r="CM12" s="63"/>
      <c r="CN12" s="63"/>
      <c r="CO12" s="63"/>
      <c r="CP12" s="63"/>
      <c r="CQ12" s="63"/>
      <c r="CR12" s="63"/>
      <c r="CS12" s="63"/>
      <c r="CT12" s="64"/>
      <c r="CU12" s="64"/>
      <c r="CV12" s="64"/>
      <c r="CW12" s="64"/>
      <c r="CX12" s="64"/>
      <c r="CY12" s="64"/>
      <c r="CZ12" s="64"/>
      <c r="DA12" s="64"/>
      <c r="DB12" s="64"/>
      <c r="DC12" s="64"/>
      <c r="DD12" s="64"/>
      <c r="DE12" s="64"/>
      <c r="DF12" s="64"/>
      <c r="DG12" s="64"/>
    </row>
    <row r="13" spans="4:111" ht="23.1" customHeight="1">
      <c r="E13" s="139"/>
      <c r="F13" s="139"/>
      <c r="G13" s="13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100"/>
      <c r="AR13" s="26"/>
      <c r="AS13" s="26"/>
      <c r="AT13" s="26"/>
      <c r="CJ13" s="63"/>
      <c r="CK13" s="63"/>
      <c r="CL13" s="63"/>
      <c r="CM13" s="63"/>
      <c r="CN13" s="63"/>
      <c r="CO13" s="63"/>
      <c r="CP13" s="63"/>
      <c r="CQ13" s="63"/>
      <c r="CR13" s="63"/>
      <c r="CS13" s="63"/>
      <c r="CT13" s="64"/>
      <c r="CU13" s="64"/>
      <c r="CV13" s="64"/>
      <c r="CW13" s="64"/>
      <c r="CX13" s="64"/>
      <c r="CY13" s="64"/>
      <c r="CZ13" s="64"/>
      <c r="DA13" s="64"/>
      <c r="DB13" s="64"/>
      <c r="DC13" s="64"/>
      <c r="DD13" s="64"/>
      <c r="DE13" s="64"/>
      <c r="DF13" s="64"/>
      <c r="DG13" s="64"/>
    </row>
    <row r="14" spans="4:111" ht="23.1" customHeight="1">
      <c r="F14" s="60"/>
      <c r="P14" s="26"/>
      <c r="Q14" s="26"/>
      <c r="R14" s="26"/>
      <c r="S14" s="26"/>
      <c r="T14" s="26"/>
      <c r="U14" s="26"/>
      <c r="Z14" s="21"/>
      <c r="AD14" s="25"/>
      <c r="AE14" s="25"/>
      <c r="AF14" s="25"/>
      <c r="AG14" s="25"/>
      <c r="AH14" s="26"/>
      <c r="AI14" s="26"/>
      <c r="AJ14" s="26"/>
      <c r="AK14" s="26"/>
      <c r="AL14" s="26"/>
      <c r="AM14" s="26"/>
      <c r="AN14" s="26"/>
      <c r="AO14" s="26"/>
      <c r="AR14" s="26"/>
    </row>
    <row r="15" spans="4:111" ht="23.1" customHeight="1">
      <c r="F15" s="283"/>
      <c r="G15" s="283"/>
      <c r="H15" s="283"/>
      <c r="I15" s="283"/>
      <c r="J15" s="283"/>
      <c r="K15" s="283"/>
      <c r="L15" s="283"/>
      <c r="M15" s="283"/>
      <c r="N15" s="283"/>
    </row>
    <row r="16" spans="4:111" ht="15.75" customHeight="1">
      <c r="E16" s="224" t="s">
        <v>43</v>
      </c>
      <c r="F16" s="225"/>
      <c r="G16" s="226"/>
      <c r="H16" s="204" t="s">
        <v>155</v>
      </c>
      <c r="I16" s="230"/>
      <c r="J16" s="230"/>
      <c r="K16" s="230"/>
      <c r="L16" s="230"/>
      <c r="M16" s="230"/>
      <c r="N16" s="230"/>
      <c r="O16" s="230"/>
      <c r="P16" s="230"/>
      <c r="Q16" s="205"/>
      <c r="R16" s="268" t="s">
        <v>157</v>
      </c>
      <c r="S16" s="269"/>
      <c r="T16" s="269"/>
      <c r="U16" s="269"/>
      <c r="V16" s="269"/>
      <c r="W16" s="269"/>
      <c r="X16" s="270"/>
      <c r="Y16" s="204" t="s">
        <v>154</v>
      </c>
      <c r="Z16" s="230"/>
      <c r="AA16" s="230"/>
      <c r="AB16" s="230"/>
      <c r="AC16" s="230"/>
      <c r="AD16" s="230"/>
      <c r="AE16" s="230"/>
      <c r="AF16" s="230"/>
      <c r="AG16" s="230"/>
      <c r="AH16" s="230"/>
      <c r="AI16" s="230"/>
      <c r="AJ16" s="230"/>
      <c r="AK16" s="230"/>
      <c r="AL16" s="230"/>
      <c r="AM16" s="230"/>
      <c r="AN16" s="230"/>
      <c r="AO16" s="230"/>
      <c r="AP16" s="230"/>
      <c r="AQ16" s="230"/>
      <c r="AR16" s="230"/>
      <c r="AS16" s="205"/>
      <c r="AT16" s="264" t="s">
        <v>8</v>
      </c>
      <c r="AU16" s="265"/>
      <c r="AV16" s="204" t="s">
        <v>9</v>
      </c>
      <c r="AW16" s="230"/>
      <c r="AX16" s="230"/>
      <c r="AY16" s="205"/>
      <c r="AZ16" s="247" t="s">
        <v>83</v>
      </c>
      <c r="BA16" s="248"/>
      <c r="BB16" s="248"/>
      <c r="BC16" s="248"/>
      <c r="BD16" s="248"/>
      <c r="BE16" s="248"/>
      <c r="BF16" s="248"/>
      <c r="BG16" s="249"/>
      <c r="BH16" s="208" t="s">
        <v>117</v>
      </c>
      <c r="BI16" s="208"/>
      <c r="BJ16" s="208"/>
      <c r="BK16" s="208"/>
      <c r="BL16" s="208"/>
      <c r="BM16" s="208"/>
      <c r="BN16" s="209"/>
      <c r="BO16" s="60"/>
      <c r="BP16" s="60"/>
      <c r="BQ16" s="60"/>
      <c r="BR16" s="60"/>
      <c r="BS16" s="60"/>
      <c r="BT16" s="60"/>
      <c r="BU16" s="60"/>
      <c r="BV16" s="60"/>
      <c r="BW16" s="60"/>
      <c r="BX16" s="60"/>
    </row>
    <row r="17" spans="5:85" ht="15.75" customHeight="1">
      <c r="E17" s="227"/>
      <c r="F17" s="228"/>
      <c r="G17" s="229"/>
      <c r="H17" s="206"/>
      <c r="I17" s="231"/>
      <c r="J17" s="231"/>
      <c r="K17" s="231"/>
      <c r="L17" s="231"/>
      <c r="M17" s="231"/>
      <c r="N17" s="231"/>
      <c r="O17" s="231"/>
      <c r="P17" s="231"/>
      <c r="Q17" s="207"/>
      <c r="R17" s="271" t="s">
        <v>48</v>
      </c>
      <c r="S17" s="272"/>
      <c r="T17" s="272"/>
      <c r="U17" s="272"/>
      <c r="V17" s="272"/>
      <c r="W17" s="272"/>
      <c r="X17" s="273"/>
      <c r="Y17" s="206"/>
      <c r="Z17" s="231"/>
      <c r="AA17" s="231"/>
      <c r="AB17" s="231"/>
      <c r="AC17" s="231"/>
      <c r="AD17" s="231"/>
      <c r="AE17" s="231"/>
      <c r="AF17" s="231"/>
      <c r="AG17" s="231"/>
      <c r="AH17" s="231"/>
      <c r="AI17" s="231"/>
      <c r="AJ17" s="231"/>
      <c r="AK17" s="231"/>
      <c r="AL17" s="231"/>
      <c r="AM17" s="231"/>
      <c r="AN17" s="231"/>
      <c r="AO17" s="231"/>
      <c r="AP17" s="231"/>
      <c r="AQ17" s="231"/>
      <c r="AR17" s="231"/>
      <c r="AS17" s="207"/>
      <c r="AT17" s="266"/>
      <c r="AU17" s="267"/>
      <c r="AV17" s="206"/>
      <c r="AW17" s="231"/>
      <c r="AX17" s="231"/>
      <c r="AY17" s="207"/>
      <c r="AZ17" s="250"/>
      <c r="BA17" s="251"/>
      <c r="BB17" s="251"/>
      <c r="BC17" s="251"/>
      <c r="BD17" s="251"/>
      <c r="BE17" s="251"/>
      <c r="BF17" s="251"/>
      <c r="BG17" s="252"/>
      <c r="BH17" s="210"/>
      <c r="BI17" s="210"/>
      <c r="BJ17" s="210"/>
      <c r="BK17" s="210"/>
      <c r="BL17" s="210"/>
      <c r="BM17" s="210"/>
      <c r="BN17" s="211"/>
      <c r="BO17" s="60"/>
      <c r="BP17" s="60"/>
      <c r="BQ17" s="60"/>
      <c r="BR17" s="60"/>
      <c r="BS17" s="60"/>
      <c r="BT17" s="60"/>
      <c r="BU17" s="60"/>
      <c r="BV17" s="60"/>
      <c r="BW17" s="60"/>
      <c r="BX17" s="60"/>
    </row>
    <row r="18" spans="5:85" ht="30" customHeight="1">
      <c r="E18" s="182">
        <v>1</v>
      </c>
      <c r="F18" s="183"/>
      <c r="G18" s="184"/>
      <c r="H18" s="48" t="str">
        <f>IF(ISBLANK('①請求書（控）'!$E17),"",MID('①請求書（控）'!$E17,1,1))</f>
        <v>3</v>
      </c>
      <c r="I18" s="49" t="str">
        <f>IF(ISBLANK('①請求書（控）'!$E17),"",MID('①請求書（控）'!$E17,2,1))</f>
        <v>0</v>
      </c>
      <c r="J18" s="49" t="str">
        <f>IF(ISBLANK('①請求書（控）'!$E17),"",MID('①請求書（控）'!$E17,3,1))</f>
        <v>0</v>
      </c>
      <c r="K18" s="49" t="str">
        <f>IF(ISBLANK('①請求書（控）'!$E17),"",MID('①請求書（控）'!$E17,4,1))</f>
        <v>3</v>
      </c>
      <c r="L18" s="49" t="str">
        <f>IF(ISBLANK('①請求書（控）'!$E17),"",MID('①請求書（控）'!$E17,5,1))</f>
        <v>1</v>
      </c>
      <c r="M18" s="49" t="str">
        <f>IF(ISBLANK('①請求書（控）'!$E17),"",MID('①請求書（控）'!$E17,6,1))</f>
        <v>2</v>
      </c>
      <c r="N18" s="49" t="str">
        <f>IF(ISBLANK('①請求書（控）'!$E17),"",MID('①請求書（控）'!$E17,7,1))</f>
        <v>6</v>
      </c>
      <c r="O18" s="49" t="str">
        <f>IF(ISBLANK('①請求書（控）'!$E17),"",MID('①請求書（控）'!$E17,8,1))</f>
        <v>7</v>
      </c>
      <c r="P18" s="49" t="str">
        <f>IF(ISBLANK('①請求書（控）'!$E17),"",MID('①請求書（控）'!$E17,9,1))</f>
        <v>8</v>
      </c>
      <c r="Q18" s="50" t="str">
        <f>IF(ISBLANK('①請求書（控）'!$E17),"",MID('①請求書（控）'!$E17,10,1))</f>
        <v>9</v>
      </c>
      <c r="R18" s="261" t="str">
        <f>IF(ISBLANK('①請求書（控）'!$O17),"",'①請求書（控）'!$O17)</f>
        <v>EKCT00035</v>
      </c>
      <c r="S18" s="262"/>
      <c r="T18" s="262"/>
      <c r="U18" s="262"/>
      <c r="V18" s="262"/>
      <c r="W18" s="262"/>
      <c r="X18" s="263"/>
      <c r="Y18" s="221" t="str">
        <f>IF(ISBLANK('①請求書（控）'!$V17),"",'①請求書（控）'!$V17)</f>
        <v>○○岸壁　電気防食更新工事</v>
      </c>
      <c r="Z18" s="222"/>
      <c r="AA18" s="222"/>
      <c r="AB18" s="222"/>
      <c r="AC18" s="222"/>
      <c r="AD18" s="222"/>
      <c r="AE18" s="222"/>
      <c r="AF18" s="222"/>
      <c r="AG18" s="222"/>
      <c r="AH18" s="222"/>
      <c r="AI18" s="222"/>
      <c r="AJ18" s="222"/>
      <c r="AK18" s="222"/>
      <c r="AL18" s="222"/>
      <c r="AM18" s="222"/>
      <c r="AN18" s="222"/>
      <c r="AO18" s="222"/>
      <c r="AP18" s="222"/>
      <c r="AQ18" s="222"/>
      <c r="AR18" s="222"/>
      <c r="AS18" s="223"/>
      <c r="AT18" s="216" t="str">
        <f>IF(ISBLANK('①請求書（控）'!$AT17),"",'①請求書（控）'!$AT17)</f>
        <v>SIK</v>
      </c>
      <c r="AU18" s="217"/>
      <c r="AV18" s="241">
        <f>IF(ISBLANK('①請求書（控）'!$AV17),"",'①請求書（控）'!$AV17)</f>
        <v>1</v>
      </c>
      <c r="AW18" s="242"/>
      <c r="AX18" s="242"/>
      <c r="AY18" s="243"/>
      <c r="AZ18" s="212">
        <f>IF(ISBLANK('①請求書（控）'!$AZ17),"",'①請求書（控）'!$AZ17)</f>
        <v>1</v>
      </c>
      <c r="BA18" s="213"/>
      <c r="BB18" s="213"/>
      <c r="BC18" s="213"/>
      <c r="BD18" s="214" t="s">
        <v>77</v>
      </c>
      <c r="BE18" s="214"/>
      <c r="BF18" s="214"/>
      <c r="BG18" s="215"/>
      <c r="BH18" s="173">
        <f>IF(ISBLANK('①請求書（控）'!$BG17),"",'①請求書（控）'!$BG17)</f>
        <v>0.2</v>
      </c>
      <c r="BI18" s="174"/>
      <c r="BJ18" s="174"/>
      <c r="BK18" s="174"/>
      <c r="BL18" s="174"/>
      <c r="BM18" s="174"/>
      <c r="BN18" s="175"/>
    </row>
    <row r="19" spans="5:85" ht="30" customHeight="1">
      <c r="E19" s="185"/>
      <c r="F19" s="186"/>
      <c r="G19" s="187"/>
      <c r="H19" s="170" t="s">
        <v>78</v>
      </c>
      <c r="I19" s="171"/>
      <c r="J19" s="171"/>
      <c r="K19" s="171"/>
      <c r="L19" s="171"/>
      <c r="M19" s="171"/>
      <c r="N19" s="171"/>
      <c r="O19" s="171"/>
      <c r="P19" s="171"/>
      <c r="Q19" s="171"/>
      <c r="R19" s="170" t="s">
        <v>85</v>
      </c>
      <c r="S19" s="171"/>
      <c r="T19" s="171"/>
      <c r="U19" s="171"/>
      <c r="V19" s="171"/>
      <c r="W19" s="171"/>
      <c r="X19" s="171"/>
      <c r="Y19" s="171"/>
      <c r="Z19" s="171"/>
      <c r="AA19" s="171"/>
      <c r="AB19" s="170" t="s">
        <v>84</v>
      </c>
      <c r="AC19" s="171"/>
      <c r="AD19" s="171"/>
      <c r="AE19" s="171"/>
      <c r="AF19" s="171"/>
      <c r="AG19" s="171"/>
      <c r="AH19" s="171"/>
      <c r="AI19" s="171"/>
      <c r="AJ19" s="171"/>
      <c r="AK19" s="171"/>
      <c r="AL19" s="170" t="s">
        <v>86</v>
      </c>
      <c r="AM19" s="171"/>
      <c r="AN19" s="171"/>
      <c r="AO19" s="171"/>
      <c r="AP19" s="171"/>
      <c r="AQ19" s="171"/>
      <c r="AR19" s="171"/>
      <c r="AS19" s="171"/>
      <c r="AT19" s="171"/>
      <c r="AU19" s="171"/>
      <c r="AV19" s="170" t="s">
        <v>88</v>
      </c>
      <c r="AW19" s="171"/>
      <c r="AX19" s="171"/>
      <c r="AY19" s="171"/>
      <c r="AZ19" s="171"/>
      <c r="BA19" s="171"/>
      <c r="BB19" s="171"/>
      <c r="BC19" s="171"/>
      <c r="BD19" s="171"/>
      <c r="BE19" s="171"/>
      <c r="BF19" s="176" t="s">
        <v>47</v>
      </c>
      <c r="BG19" s="177"/>
      <c r="BH19" s="177"/>
      <c r="BI19" s="177"/>
      <c r="BJ19" s="178"/>
      <c r="BK19" s="170" t="s">
        <v>79</v>
      </c>
      <c r="BL19" s="171"/>
      <c r="BM19" s="171"/>
      <c r="BN19" s="172"/>
    </row>
    <row r="20" spans="5:85" ht="30" customHeight="1">
      <c r="E20" s="188"/>
      <c r="F20" s="189"/>
      <c r="G20" s="190"/>
      <c r="H20" s="158">
        <f>IF(ISBLANK('①請求書（控）'!$E19),"",'①請求書（控）'!$E19)</f>
        <v>5000000</v>
      </c>
      <c r="I20" s="159"/>
      <c r="J20" s="159"/>
      <c r="K20" s="159"/>
      <c r="L20" s="159"/>
      <c r="M20" s="159"/>
      <c r="N20" s="159"/>
      <c r="O20" s="159"/>
      <c r="P20" s="159"/>
      <c r="Q20" s="160"/>
      <c r="R20" s="158">
        <f>IF(ISBLANK('①請求書（控）'!$O19),"",'①請求書（控）'!$O19)</f>
        <v>600000</v>
      </c>
      <c r="S20" s="159"/>
      <c r="T20" s="159"/>
      <c r="U20" s="159"/>
      <c r="V20" s="159"/>
      <c r="W20" s="159"/>
      <c r="X20" s="159"/>
      <c r="Y20" s="159"/>
      <c r="Z20" s="159"/>
      <c r="AA20" s="160"/>
      <c r="AB20" s="158">
        <f>IF(ISBLANK('①請求書（控）'!$Y19),"",'①請求書（控）'!$Y19)</f>
        <v>1000000</v>
      </c>
      <c r="AC20" s="159"/>
      <c r="AD20" s="159"/>
      <c r="AE20" s="159"/>
      <c r="AF20" s="159"/>
      <c r="AG20" s="159"/>
      <c r="AH20" s="159"/>
      <c r="AI20" s="159"/>
      <c r="AJ20" s="159"/>
      <c r="AK20" s="160"/>
      <c r="AL20" s="158">
        <f>IF(ISBLANK('①請求書（控）'!$AI19),"",'①請求書（控）'!$AI19)</f>
        <v>1600000</v>
      </c>
      <c r="AM20" s="159"/>
      <c r="AN20" s="159"/>
      <c r="AO20" s="159"/>
      <c r="AP20" s="159"/>
      <c r="AQ20" s="159"/>
      <c r="AR20" s="159"/>
      <c r="AS20" s="159"/>
      <c r="AT20" s="159"/>
      <c r="AU20" s="160"/>
      <c r="AV20" s="158">
        <f>IF(ISBLANK('①請求書（控）'!$AS19),"",'①請求書（控）'!$AS19)</f>
        <v>3400000</v>
      </c>
      <c r="AW20" s="159"/>
      <c r="AX20" s="159"/>
      <c r="AY20" s="159"/>
      <c r="AZ20" s="159"/>
      <c r="BA20" s="159"/>
      <c r="BB20" s="159"/>
      <c r="BC20" s="159"/>
      <c r="BD20" s="159"/>
      <c r="BE20" s="160"/>
      <c r="BF20" s="173">
        <f>IF(ISBLANK('①請求書（控）'!$BC19),"",'①請求書（控）'!$BC19)</f>
        <v>0.1</v>
      </c>
      <c r="BG20" s="174"/>
      <c r="BH20" s="174"/>
      <c r="BI20" s="174"/>
      <c r="BJ20" s="175"/>
      <c r="BK20" s="191" t="str">
        <f>IF(ISBLANK('①請求書（控）'!$BH19),"",'①請求書（控）'!$BH19)</f>
        <v>未</v>
      </c>
      <c r="BL20" s="192"/>
      <c r="BM20" s="192"/>
      <c r="BN20" s="193"/>
    </row>
    <row r="21" spans="5:85" ht="30" hidden="1" customHeight="1">
      <c r="E21" s="102"/>
      <c r="F21" s="106"/>
      <c r="G21" s="106"/>
      <c r="H21" s="103"/>
      <c r="I21" s="103"/>
      <c r="J21" s="103"/>
      <c r="K21" s="103"/>
      <c r="L21" s="103"/>
      <c r="M21" s="103"/>
      <c r="N21" s="103"/>
      <c r="O21" s="103"/>
      <c r="P21" s="103"/>
      <c r="Q21" s="103"/>
      <c r="R21" s="103"/>
      <c r="S21" s="103"/>
      <c r="T21" s="103"/>
      <c r="U21" s="103"/>
      <c r="V21" s="103"/>
      <c r="W21" s="103"/>
      <c r="X21" s="103"/>
      <c r="Y21" s="103"/>
      <c r="Z21" s="103"/>
      <c r="AA21" s="103"/>
      <c r="AB21" s="107"/>
      <c r="AC21" s="107"/>
      <c r="AD21" s="107"/>
      <c r="AE21" s="107"/>
      <c r="AF21" s="101"/>
      <c r="AG21" s="101"/>
      <c r="AH21" s="101"/>
      <c r="AI21" s="101"/>
      <c r="AJ21" s="85"/>
      <c r="AK21" s="85"/>
      <c r="AL21" s="85"/>
      <c r="AM21" s="85"/>
      <c r="AN21" s="85"/>
      <c r="AO21" s="85"/>
      <c r="AP21" s="85"/>
      <c r="AQ21" s="103"/>
      <c r="AR21" s="103"/>
      <c r="AS21" s="103"/>
      <c r="AT21" s="103"/>
      <c r="AU21" s="103"/>
      <c r="AV21" s="103"/>
      <c r="AW21" s="103"/>
      <c r="AX21" s="103"/>
      <c r="AY21" s="103"/>
      <c r="AZ21" s="103"/>
      <c r="BA21" s="108"/>
      <c r="BB21" s="108"/>
      <c r="BC21" s="108"/>
      <c r="BD21" s="108"/>
      <c r="BE21" s="108"/>
      <c r="BF21" s="108"/>
      <c r="BG21" s="108"/>
      <c r="BH21" s="108"/>
      <c r="BI21" s="108"/>
      <c r="BJ21" s="108"/>
      <c r="BK21" s="104"/>
      <c r="BL21" s="104"/>
      <c r="BM21" s="104"/>
      <c r="BN21" s="105"/>
    </row>
    <row r="22" spans="5:85" ht="15.75" hidden="1" customHeight="1">
      <c r="E22" s="224" t="s">
        <v>43</v>
      </c>
      <c r="F22" s="225"/>
      <c r="G22" s="226"/>
      <c r="H22" s="204" t="s">
        <v>44</v>
      </c>
      <c r="I22" s="230"/>
      <c r="J22" s="230"/>
      <c r="K22" s="230"/>
      <c r="L22" s="230"/>
      <c r="M22" s="230"/>
      <c r="N22" s="230"/>
      <c r="O22" s="230"/>
      <c r="P22" s="230"/>
      <c r="Q22" s="205"/>
      <c r="R22" s="268" t="s">
        <v>71</v>
      </c>
      <c r="S22" s="269"/>
      <c r="T22" s="269"/>
      <c r="U22" s="269"/>
      <c r="V22" s="269"/>
      <c r="W22" s="269"/>
      <c r="X22" s="270"/>
      <c r="Y22" s="204" t="s">
        <v>75</v>
      </c>
      <c r="Z22" s="230"/>
      <c r="AA22" s="230"/>
      <c r="AB22" s="230"/>
      <c r="AC22" s="230"/>
      <c r="AD22" s="230"/>
      <c r="AE22" s="230"/>
      <c r="AF22" s="230"/>
      <c r="AG22" s="230"/>
      <c r="AH22" s="230"/>
      <c r="AI22" s="230"/>
      <c r="AJ22" s="230"/>
      <c r="AK22" s="230"/>
      <c r="AL22" s="230"/>
      <c r="AM22" s="230"/>
      <c r="AN22" s="230"/>
      <c r="AO22" s="230"/>
      <c r="AP22" s="230"/>
      <c r="AQ22" s="230"/>
      <c r="AR22" s="230"/>
      <c r="AS22" s="205"/>
      <c r="AT22" s="264" t="s">
        <v>8</v>
      </c>
      <c r="AU22" s="265"/>
      <c r="AV22" s="204" t="s">
        <v>9</v>
      </c>
      <c r="AW22" s="230"/>
      <c r="AX22" s="230"/>
      <c r="AY22" s="205"/>
      <c r="AZ22" s="247" t="s">
        <v>83</v>
      </c>
      <c r="BA22" s="248"/>
      <c r="BB22" s="248"/>
      <c r="BC22" s="248"/>
      <c r="BD22" s="248"/>
      <c r="BE22" s="248"/>
      <c r="BF22" s="248"/>
      <c r="BG22" s="249"/>
      <c r="BH22" s="208" t="s">
        <v>87</v>
      </c>
      <c r="BI22" s="208"/>
      <c r="BJ22" s="208"/>
      <c r="BK22" s="208"/>
      <c r="BL22" s="208"/>
      <c r="BM22" s="208"/>
      <c r="BN22" s="209"/>
      <c r="CE22" s="260"/>
      <c r="CF22" s="260"/>
      <c r="CG22" s="260"/>
    </row>
    <row r="23" spans="5:85" ht="15.75" hidden="1" customHeight="1">
      <c r="E23" s="227"/>
      <c r="F23" s="228"/>
      <c r="G23" s="229"/>
      <c r="H23" s="206"/>
      <c r="I23" s="231"/>
      <c r="J23" s="231"/>
      <c r="K23" s="231"/>
      <c r="L23" s="231"/>
      <c r="M23" s="231"/>
      <c r="N23" s="231"/>
      <c r="O23" s="231"/>
      <c r="P23" s="231"/>
      <c r="Q23" s="207"/>
      <c r="R23" s="271" t="s">
        <v>48</v>
      </c>
      <c r="S23" s="272"/>
      <c r="T23" s="272"/>
      <c r="U23" s="272"/>
      <c r="V23" s="272"/>
      <c r="W23" s="272"/>
      <c r="X23" s="273"/>
      <c r="Y23" s="206"/>
      <c r="Z23" s="231"/>
      <c r="AA23" s="231"/>
      <c r="AB23" s="231"/>
      <c r="AC23" s="231"/>
      <c r="AD23" s="231"/>
      <c r="AE23" s="231"/>
      <c r="AF23" s="231"/>
      <c r="AG23" s="231"/>
      <c r="AH23" s="231"/>
      <c r="AI23" s="231"/>
      <c r="AJ23" s="231"/>
      <c r="AK23" s="231"/>
      <c r="AL23" s="231"/>
      <c r="AM23" s="231"/>
      <c r="AN23" s="231"/>
      <c r="AO23" s="231"/>
      <c r="AP23" s="231"/>
      <c r="AQ23" s="231"/>
      <c r="AR23" s="231"/>
      <c r="AS23" s="207"/>
      <c r="AT23" s="266"/>
      <c r="AU23" s="267"/>
      <c r="AV23" s="206"/>
      <c r="AW23" s="231"/>
      <c r="AX23" s="231"/>
      <c r="AY23" s="207"/>
      <c r="AZ23" s="250"/>
      <c r="BA23" s="251"/>
      <c r="BB23" s="251"/>
      <c r="BC23" s="251"/>
      <c r="BD23" s="251"/>
      <c r="BE23" s="251"/>
      <c r="BF23" s="251"/>
      <c r="BG23" s="252"/>
      <c r="BH23" s="210"/>
      <c r="BI23" s="210"/>
      <c r="BJ23" s="210"/>
      <c r="BK23" s="210"/>
      <c r="BL23" s="210"/>
      <c r="BM23" s="210"/>
      <c r="BN23" s="211"/>
      <c r="CE23" s="260"/>
      <c r="CF23" s="260"/>
      <c r="CG23" s="260"/>
    </row>
    <row r="24" spans="5:85" ht="30" hidden="1" customHeight="1">
      <c r="E24" s="182">
        <v>2</v>
      </c>
      <c r="F24" s="183"/>
      <c r="G24" s="184"/>
      <c r="H24" s="48" t="str">
        <f>IF(ISBLANK('①請求書（控）'!$E23),"",MID('①請求書（控）'!$E23,1,1))</f>
        <v/>
      </c>
      <c r="I24" s="49" t="str">
        <f>IF(ISBLANK('①請求書（控）'!$E23),"",MID('①請求書（控）'!$E23,2,1))</f>
        <v/>
      </c>
      <c r="J24" s="49" t="str">
        <f>IF(ISBLANK('①請求書（控）'!$E23),"",MID('①請求書（控）'!$E23,3,1))</f>
        <v/>
      </c>
      <c r="K24" s="49" t="str">
        <f>IF(ISBLANK('①請求書（控）'!$E23),"",MID('①請求書（控）'!$E23,4,1))</f>
        <v/>
      </c>
      <c r="L24" s="49" t="str">
        <f>IF(ISBLANK('①請求書（控）'!$E23),"",MID('①請求書（控）'!$E23,5,1))</f>
        <v/>
      </c>
      <c r="M24" s="49" t="str">
        <f>IF(ISBLANK('①請求書（控）'!$E23),"",MID('①請求書（控）'!$E23,6,1))</f>
        <v/>
      </c>
      <c r="N24" s="49" t="str">
        <f>IF(ISBLANK('①請求書（控）'!$E23),"",MID('①請求書（控）'!$E23,7,1))</f>
        <v/>
      </c>
      <c r="O24" s="49" t="str">
        <f>IF(ISBLANK('①請求書（控）'!$E23),"",MID('①請求書（控）'!$E23,8,1))</f>
        <v/>
      </c>
      <c r="P24" s="49" t="str">
        <f>IF(ISBLANK('①請求書（控）'!$E23),"",MID('①請求書（控）'!$E23,9,1))</f>
        <v/>
      </c>
      <c r="Q24" s="50" t="str">
        <f>IF(ISBLANK('①請求書（控）'!$E23),"",MID('①請求書（控）'!$E23,10,1))</f>
        <v/>
      </c>
      <c r="R24" s="261" t="str">
        <f>IF(ISBLANK('①請求書（控）'!$O23),"",'①請求書（控）'!$O23)</f>
        <v/>
      </c>
      <c r="S24" s="262"/>
      <c r="T24" s="262"/>
      <c r="U24" s="262"/>
      <c r="V24" s="262"/>
      <c r="W24" s="262"/>
      <c r="X24" s="263"/>
      <c r="Y24" s="221" t="str">
        <f>IF(ISBLANK('①請求書（控）'!$V23),"",'①請求書（控）'!$V23)</f>
        <v/>
      </c>
      <c r="Z24" s="222"/>
      <c r="AA24" s="222"/>
      <c r="AB24" s="222"/>
      <c r="AC24" s="222"/>
      <c r="AD24" s="222"/>
      <c r="AE24" s="222"/>
      <c r="AF24" s="222"/>
      <c r="AG24" s="222"/>
      <c r="AH24" s="222"/>
      <c r="AI24" s="222"/>
      <c r="AJ24" s="222"/>
      <c r="AK24" s="222"/>
      <c r="AL24" s="222"/>
      <c r="AM24" s="222"/>
      <c r="AN24" s="222"/>
      <c r="AO24" s="222"/>
      <c r="AP24" s="222"/>
      <c r="AQ24" s="222"/>
      <c r="AR24" s="222"/>
      <c r="AS24" s="223"/>
      <c r="AT24" s="216" t="str">
        <f>IF(ISBLANK('①請求書（控）'!$AT23),"",'①請求書（控）'!$AT23)</f>
        <v>SIK</v>
      </c>
      <c r="AU24" s="217"/>
      <c r="AV24" s="218">
        <f>IF(ISBLANK('①請求書（控）'!$AV23),"",'①請求書（控）'!$AV23)</f>
        <v>1</v>
      </c>
      <c r="AW24" s="219"/>
      <c r="AX24" s="219"/>
      <c r="AY24" s="220"/>
      <c r="AZ24" s="212" t="str">
        <f>IF(ISBLANK('①請求書（控）'!$AZ23),"",'①請求書（控）'!$AZ23)</f>
        <v/>
      </c>
      <c r="BA24" s="213"/>
      <c r="BB24" s="213"/>
      <c r="BC24" s="213"/>
      <c r="BD24" s="214" t="s">
        <v>77</v>
      </c>
      <c r="BE24" s="214"/>
      <c r="BF24" s="214"/>
      <c r="BG24" s="215"/>
      <c r="BH24" s="161" t="str">
        <f>IF(ISBLANK('①請求書（控）'!$BG23),"",'①請求書（控）'!$BG23)</f>
        <v/>
      </c>
      <c r="BI24" s="162"/>
      <c r="BJ24" s="162"/>
      <c r="BK24" s="162"/>
      <c r="BL24" s="162"/>
      <c r="BM24" s="162"/>
      <c r="BN24" s="163"/>
    </row>
    <row r="25" spans="5:85" ht="30" hidden="1" customHeight="1">
      <c r="E25" s="185"/>
      <c r="F25" s="186"/>
      <c r="G25" s="187"/>
      <c r="H25" s="170" t="s">
        <v>78</v>
      </c>
      <c r="I25" s="171"/>
      <c r="J25" s="171"/>
      <c r="K25" s="171"/>
      <c r="L25" s="171"/>
      <c r="M25" s="171"/>
      <c r="N25" s="171"/>
      <c r="O25" s="171"/>
      <c r="P25" s="171"/>
      <c r="Q25" s="171"/>
      <c r="R25" s="170" t="s">
        <v>85</v>
      </c>
      <c r="S25" s="171"/>
      <c r="T25" s="171"/>
      <c r="U25" s="171"/>
      <c r="V25" s="171"/>
      <c r="W25" s="171"/>
      <c r="X25" s="171"/>
      <c r="Y25" s="171"/>
      <c r="Z25" s="171"/>
      <c r="AA25" s="171"/>
      <c r="AB25" s="170" t="s">
        <v>84</v>
      </c>
      <c r="AC25" s="171"/>
      <c r="AD25" s="171"/>
      <c r="AE25" s="171"/>
      <c r="AF25" s="171"/>
      <c r="AG25" s="171"/>
      <c r="AH25" s="171"/>
      <c r="AI25" s="171"/>
      <c r="AJ25" s="171"/>
      <c r="AK25" s="171"/>
      <c r="AL25" s="170" t="s">
        <v>86</v>
      </c>
      <c r="AM25" s="171"/>
      <c r="AN25" s="171"/>
      <c r="AO25" s="171"/>
      <c r="AP25" s="171"/>
      <c r="AQ25" s="171"/>
      <c r="AR25" s="171"/>
      <c r="AS25" s="171"/>
      <c r="AT25" s="171"/>
      <c r="AU25" s="171"/>
      <c r="AV25" s="170" t="s">
        <v>88</v>
      </c>
      <c r="AW25" s="171"/>
      <c r="AX25" s="171"/>
      <c r="AY25" s="171"/>
      <c r="AZ25" s="171"/>
      <c r="BA25" s="171"/>
      <c r="BB25" s="171"/>
      <c r="BC25" s="171"/>
      <c r="BD25" s="171"/>
      <c r="BE25" s="171"/>
      <c r="BF25" s="176" t="s">
        <v>47</v>
      </c>
      <c r="BG25" s="177"/>
      <c r="BH25" s="177"/>
      <c r="BI25" s="177"/>
      <c r="BJ25" s="178"/>
      <c r="BK25" s="170" t="s">
        <v>79</v>
      </c>
      <c r="BL25" s="171"/>
      <c r="BM25" s="171"/>
      <c r="BN25" s="172"/>
    </row>
    <row r="26" spans="5:85" ht="30" hidden="1" customHeight="1">
      <c r="E26" s="188"/>
      <c r="F26" s="189"/>
      <c r="G26" s="190"/>
      <c r="H26" s="158" t="str">
        <f>IF(ISBLANK('①請求書（控）'!$E25),"",'①請求書（控）'!$E25)</f>
        <v/>
      </c>
      <c r="I26" s="159"/>
      <c r="J26" s="159"/>
      <c r="K26" s="159"/>
      <c r="L26" s="159"/>
      <c r="M26" s="159"/>
      <c r="N26" s="159"/>
      <c r="O26" s="159"/>
      <c r="P26" s="159"/>
      <c r="Q26" s="160"/>
      <c r="R26" s="158" t="str">
        <f>IF(ISBLANK('①請求書（控）'!$O25),"",'①請求書（控）'!$O25)</f>
        <v/>
      </c>
      <c r="S26" s="159"/>
      <c r="T26" s="159"/>
      <c r="U26" s="159"/>
      <c r="V26" s="159"/>
      <c r="W26" s="159"/>
      <c r="X26" s="159"/>
      <c r="Y26" s="159"/>
      <c r="Z26" s="159"/>
      <c r="AA26" s="160"/>
      <c r="AB26" s="158" t="str">
        <f>IF(ISBLANK('①請求書（控）'!$Y25),"",'①請求書（控）'!$Y25)</f>
        <v/>
      </c>
      <c r="AC26" s="159"/>
      <c r="AD26" s="159"/>
      <c r="AE26" s="159"/>
      <c r="AF26" s="159"/>
      <c r="AG26" s="159"/>
      <c r="AH26" s="159"/>
      <c r="AI26" s="159"/>
      <c r="AJ26" s="159"/>
      <c r="AK26" s="160"/>
      <c r="AL26" s="158" t="str">
        <f>IF(ISBLANK('①請求書（控）'!$AI25),"",'①請求書（控）'!$AI25)</f>
        <v/>
      </c>
      <c r="AM26" s="159"/>
      <c r="AN26" s="159"/>
      <c r="AO26" s="159"/>
      <c r="AP26" s="159"/>
      <c r="AQ26" s="159"/>
      <c r="AR26" s="159"/>
      <c r="AS26" s="159"/>
      <c r="AT26" s="159"/>
      <c r="AU26" s="160"/>
      <c r="AV26" s="158" t="str">
        <f>IF(ISBLANK('①請求書（控）'!$AS25),"",'①請求書（控）'!$AS25)</f>
        <v/>
      </c>
      <c r="AW26" s="159"/>
      <c r="AX26" s="159"/>
      <c r="AY26" s="159"/>
      <c r="AZ26" s="159"/>
      <c r="BA26" s="159"/>
      <c r="BB26" s="159"/>
      <c r="BC26" s="159"/>
      <c r="BD26" s="159"/>
      <c r="BE26" s="160"/>
      <c r="BF26" s="161">
        <f>IF(ISBLANK('①請求書（控）'!$BC25),"",'①請求書（控）'!$BC25)</f>
        <v>0.1</v>
      </c>
      <c r="BG26" s="162"/>
      <c r="BH26" s="162"/>
      <c r="BI26" s="162"/>
      <c r="BJ26" s="163"/>
      <c r="BK26" s="191" t="str">
        <f>IF(ISBLANK('①請求書（控）'!$BH25),"",'①請求書（控）'!$BH25)</f>
        <v/>
      </c>
      <c r="BL26" s="192"/>
      <c r="BM26" s="192"/>
      <c r="BN26" s="193"/>
    </row>
    <row r="27" spans="5:85" ht="30" hidden="1" customHeight="1">
      <c r="E27" s="109"/>
      <c r="F27" s="106"/>
      <c r="G27" s="106"/>
      <c r="H27" s="103"/>
      <c r="I27" s="103"/>
      <c r="J27" s="103"/>
      <c r="K27" s="103"/>
      <c r="L27" s="103"/>
      <c r="M27" s="103"/>
      <c r="N27" s="103"/>
      <c r="O27" s="103"/>
      <c r="P27" s="103"/>
      <c r="Q27" s="103"/>
      <c r="R27" s="103"/>
      <c r="S27" s="103"/>
      <c r="T27" s="103"/>
      <c r="U27" s="103"/>
      <c r="V27" s="103"/>
      <c r="W27" s="103"/>
      <c r="X27" s="103"/>
      <c r="Y27" s="103"/>
      <c r="Z27" s="103"/>
      <c r="AA27" s="103"/>
      <c r="AB27" s="107"/>
      <c r="AC27" s="107"/>
      <c r="AD27" s="107"/>
      <c r="AE27" s="107"/>
      <c r="AF27" s="101"/>
      <c r="AG27" s="101"/>
      <c r="AH27" s="101"/>
      <c r="AI27" s="101"/>
      <c r="AJ27" s="85"/>
      <c r="AK27" s="85"/>
      <c r="AL27" s="85"/>
      <c r="AM27" s="85"/>
      <c r="AN27" s="85"/>
      <c r="AO27" s="85"/>
      <c r="AP27" s="85"/>
      <c r="AQ27" s="103"/>
      <c r="AR27" s="103"/>
      <c r="AS27" s="103"/>
      <c r="AT27" s="103"/>
      <c r="AU27" s="103"/>
      <c r="AV27" s="103"/>
      <c r="AW27" s="103"/>
      <c r="AX27" s="103"/>
      <c r="AY27" s="103"/>
      <c r="AZ27" s="103"/>
      <c r="BA27" s="108"/>
      <c r="BB27" s="108"/>
      <c r="BC27" s="108"/>
      <c r="BD27" s="108"/>
      <c r="BE27" s="108"/>
      <c r="BF27" s="108"/>
      <c r="BG27" s="108"/>
      <c r="BH27" s="108"/>
      <c r="BI27" s="108"/>
      <c r="BJ27" s="108"/>
      <c r="BK27" s="104"/>
      <c r="BL27" s="104"/>
      <c r="BM27" s="104"/>
      <c r="BN27" s="105"/>
    </row>
    <row r="28" spans="5:85" ht="15.75" hidden="1" customHeight="1">
      <c r="E28" s="224" t="s">
        <v>43</v>
      </c>
      <c r="F28" s="225"/>
      <c r="G28" s="226"/>
      <c r="H28" s="204" t="s">
        <v>44</v>
      </c>
      <c r="I28" s="230"/>
      <c r="J28" s="230"/>
      <c r="K28" s="230"/>
      <c r="L28" s="230"/>
      <c r="M28" s="230"/>
      <c r="N28" s="230"/>
      <c r="O28" s="230"/>
      <c r="P28" s="230"/>
      <c r="Q28" s="205"/>
      <c r="R28" s="268" t="s">
        <v>71</v>
      </c>
      <c r="S28" s="269"/>
      <c r="T28" s="269"/>
      <c r="U28" s="269"/>
      <c r="V28" s="269"/>
      <c r="W28" s="269"/>
      <c r="X28" s="270"/>
      <c r="Y28" s="204" t="s">
        <v>75</v>
      </c>
      <c r="Z28" s="230"/>
      <c r="AA28" s="230"/>
      <c r="AB28" s="230"/>
      <c r="AC28" s="230"/>
      <c r="AD28" s="230"/>
      <c r="AE28" s="230"/>
      <c r="AF28" s="230"/>
      <c r="AG28" s="230"/>
      <c r="AH28" s="230"/>
      <c r="AI28" s="230"/>
      <c r="AJ28" s="230"/>
      <c r="AK28" s="230"/>
      <c r="AL28" s="230"/>
      <c r="AM28" s="230"/>
      <c r="AN28" s="230"/>
      <c r="AO28" s="230"/>
      <c r="AP28" s="230"/>
      <c r="AQ28" s="230"/>
      <c r="AR28" s="230"/>
      <c r="AS28" s="205"/>
      <c r="AT28" s="264" t="s">
        <v>8</v>
      </c>
      <c r="AU28" s="265"/>
      <c r="AV28" s="204" t="s">
        <v>9</v>
      </c>
      <c r="AW28" s="230"/>
      <c r="AX28" s="230"/>
      <c r="AY28" s="205"/>
      <c r="AZ28" s="247" t="s">
        <v>83</v>
      </c>
      <c r="BA28" s="248"/>
      <c r="BB28" s="248"/>
      <c r="BC28" s="248"/>
      <c r="BD28" s="248"/>
      <c r="BE28" s="248"/>
      <c r="BF28" s="248"/>
      <c r="BG28" s="249"/>
      <c r="BH28" s="208" t="s">
        <v>87</v>
      </c>
      <c r="BI28" s="208"/>
      <c r="BJ28" s="208"/>
      <c r="BK28" s="208"/>
      <c r="BL28" s="208"/>
      <c r="BM28" s="208"/>
      <c r="BN28" s="209"/>
    </row>
    <row r="29" spans="5:85" ht="15.75" hidden="1" customHeight="1">
      <c r="E29" s="227"/>
      <c r="F29" s="228"/>
      <c r="G29" s="229"/>
      <c r="H29" s="206"/>
      <c r="I29" s="231"/>
      <c r="J29" s="231"/>
      <c r="K29" s="231"/>
      <c r="L29" s="231"/>
      <c r="M29" s="231"/>
      <c r="N29" s="231"/>
      <c r="O29" s="231"/>
      <c r="P29" s="231"/>
      <c r="Q29" s="207"/>
      <c r="R29" s="271" t="s">
        <v>48</v>
      </c>
      <c r="S29" s="272"/>
      <c r="T29" s="272"/>
      <c r="U29" s="272"/>
      <c r="V29" s="272"/>
      <c r="W29" s="272"/>
      <c r="X29" s="273"/>
      <c r="Y29" s="206"/>
      <c r="Z29" s="231"/>
      <c r="AA29" s="231"/>
      <c r="AB29" s="231"/>
      <c r="AC29" s="231"/>
      <c r="AD29" s="231"/>
      <c r="AE29" s="231"/>
      <c r="AF29" s="231"/>
      <c r="AG29" s="231"/>
      <c r="AH29" s="231"/>
      <c r="AI29" s="231"/>
      <c r="AJ29" s="231"/>
      <c r="AK29" s="231"/>
      <c r="AL29" s="231"/>
      <c r="AM29" s="231"/>
      <c r="AN29" s="231"/>
      <c r="AO29" s="231"/>
      <c r="AP29" s="231"/>
      <c r="AQ29" s="231"/>
      <c r="AR29" s="231"/>
      <c r="AS29" s="207"/>
      <c r="AT29" s="266"/>
      <c r="AU29" s="267"/>
      <c r="AV29" s="206"/>
      <c r="AW29" s="231"/>
      <c r="AX29" s="231"/>
      <c r="AY29" s="207"/>
      <c r="AZ29" s="250"/>
      <c r="BA29" s="251"/>
      <c r="BB29" s="251"/>
      <c r="BC29" s="251"/>
      <c r="BD29" s="251"/>
      <c r="BE29" s="251"/>
      <c r="BF29" s="251"/>
      <c r="BG29" s="252"/>
      <c r="BH29" s="210"/>
      <c r="BI29" s="210"/>
      <c r="BJ29" s="210"/>
      <c r="BK29" s="210"/>
      <c r="BL29" s="210"/>
      <c r="BM29" s="210"/>
      <c r="BN29" s="211"/>
    </row>
    <row r="30" spans="5:85" ht="30" hidden="1" customHeight="1">
      <c r="E30" s="182">
        <v>3</v>
      </c>
      <c r="F30" s="183"/>
      <c r="G30" s="184"/>
      <c r="H30" s="48" t="str">
        <f>IF(ISBLANK('①請求書（控）'!$E29),"",MID('①請求書（控）'!$E29,1,1))</f>
        <v/>
      </c>
      <c r="I30" s="49" t="str">
        <f>IF(ISBLANK('①請求書（控）'!$E29),"",MID('①請求書（控）'!$E29,2,1))</f>
        <v/>
      </c>
      <c r="J30" s="49" t="str">
        <f>IF(ISBLANK('①請求書（控）'!$E29),"",MID('①請求書（控）'!$E29,3,1))</f>
        <v/>
      </c>
      <c r="K30" s="49" t="str">
        <f>IF(ISBLANK('①請求書（控）'!$E29),"",MID('①請求書（控）'!$E29,4,1))</f>
        <v/>
      </c>
      <c r="L30" s="49" t="str">
        <f>IF(ISBLANK('①請求書（控）'!$E29),"",MID('①請求書（控）'!$E29,5,1))</f>
        <v/>
      </c>
      <c r="M30" s="49" t="str">
        <f>IF(ISBLANK('①請求書（控）'!$E29),"",MID('①請求書（控）'!$E29,6,1))</f>
        <v/>
      </c>
      <c r="N30" s="49" t="str">
        <f>IF(ISBLANK('①請求書（控）'!$E29),"",MID('①請求書（控）'!$E29,7,1))</f>
        <v/>
      </c>
      <c r="O30" s="49" t="str">
        <f>IF(ISBLANK('①請求書（控）'!$E29),"",MID('①請求書（控）'!$E29,8,1))</f>
        <v/>
      </c>
      <c r="P30" s="49" t="str">
        <f>IF(ISBLANK('①請求書（控）'!$E29),"",MID('①請求書（控）'!$E29,9,1))</f>
        <v/>
      </c>
      <c r="Q30" s="50" t="str">
        <f>IF(ISBLANK('①請求書（控）'!$E29),"",MID('①請求書（控）'!$E29,10,1))</f>
        <v/>
      </c>
      <c r="R30" s="261" t="str">
        <f>IF(ISBLANK('①請求書（控）'!$O29),"",'①請求書（控）'!$O29)</f>
        <v/>
      </c>
      <c r="S30" s="262"/>
      <c r="T30" s="262"/>
      <c r="U30" s="262"/>
      <c r="V30" s="262"/>
      <c r="W30" s="262"/>
      <c r="X30" s="263"/>
      <c r="Y30" s="221" t="str">
        <f>IF(ISBLANK('①請求書（控）'!$V29),"",'①請求書（控）'!$V29)</f>
        <v/>
      </c>
      <c r="Z30" s="222"/>
      <c r="AA30" s="222"/>
      <c r="AB30" s="222"/>
      <c r="AC30" s="222"/>
      <c r="AD30" s="222"/>
      <c r="AE30" s="222"/>
      <c r="AF30" s="222"/>
      <c r="AG30" s="222"/>
      <c r="AH30" s="222"/>
      <c r="AI30" s="222"/>
      <c r="AJ30" s="222"/>
      <c r="AK30" s="222"/>
      <c r="AL30" s="222"/>
      <c r="AM30" s="222"/>
      <c r="AN30" s="222"/>
      <c r="AO30" s="222"/>
      <c r="AP30" s="222"/>
      <c r="AQ30" s="222"/>
      <c r="AR30" s="222"/>
      <c r="AS30" s="223"/>
      <c r="AT30" s="216" t="str">
        <f>IF(ISBLANK('①請求書（控）'!$AT29),"",'①請求書（控）'!$AT29)</f>
        <v>SIK</v>
      </c>
      <c r="AU30" s="217"/>
      <c r="AV30" s="218">
        <f>IF(ISBLANK('①請求書（控）'!$AV29),"",'①請求書（控）'!$AV29)</f>
        <v>1</v>
      </c>
      <c r="AW30" s="219"/>
      <c r="AX30" s="219"/>
      <c r="AY30" s="220"/>
      <c r="AZ30" s="212" t="str">
        <f>IF(ISBLANK('①請求書（控）'!$AZ29),"",'①請求書（控）'!$AZ29)</f>
        <v/>
      </c>
      <c r="BA30" s="213"/>
      <c r="BB30" s="213"/>
      <c r="BC30" s="213"/>
      <c r="BD30" s="214" t="s">
        <v>77</v>
      </c>
      <c r="BE30" s="214"/>
      <c r="BF30" s="214"/>
      <c r="BG30" s="215"/>
      <c r="BH30" s="161" t="str">
        <f>IF(ISBLANK('①請求書（控）'!$BG29),"",'①請求書（控）'!$BG29)</f>
        <v/>
      </c>
      <c r="BI30" s="162"/>
      <c r="BJ30" s="162"/>
      <c r="BK30" s="162"/>
      <c r="BL30" s="162"/>
      <c r="BM30" s="162"/>
      <c r="BN30" s="163"/>
    </row>
    <row r="31" spans="5:85" ht="30" hidden="1" customHeight="1">
      <c r="E31" s="185"/>
      <c r="F31" s="186"/>
      <c r="G31" s="187"/>
      <c r="H31" s="170" t="s">
        <v>78</v>
      </c>
      <c r="I31" s="171"/>
      <c r="J31" s="171"/>
      <c r="K31" s="171"/>
      <c r="L31" s="171"/>
      <c r="M31" s="171"/>
      <c r="N31" s="171"/>
      <c r="O31" s="171"/>
      <c r="P31" s="171"/>
      <c r="Q31" s="171"/>
      <c r="R31" s="170" t="s">
        <v>85</v>
      </c>
      <c r="S31" s="171"/>
      <c r="T31" s="171"/>
      <c r="U31" s="171"/>
      <c r="V31" s="171"/>
      <c r="W31" s="171"/>
      <c r="X31" s="171"/>
      <c r="Y31" s="171"/>
      <c r="Z31" s="171"/>
      <c r="AA31" s="171"/>
      <c r="AB31" s="170" t="s">
        <v>84</v>
      </c>
      <c r="AC31" s="171"/>
      <c r="AD31" s="171"/>
      <c r="AE31" s="171"/>
      <c r="AF31" s="171"/>
      <c r="AG31" s="171"/>
      <c r="AH31" s="171"/>
      <c r="AI31" s="171"/>
      <c r="AJ31" s="171"/>
      <c r="AK31" s="171"/>
      <c r="AL31" s="170" t="s">
        <v>86</v>
      </c>
      <c r="AM31" s="171"/>
      <c r="AN31" s="171"/>
      <c r="AO31" s="171"/>
      <c r="AP31" s="171"/>
      <c r="AQ31" s="171"/>
      <c r="AR31" s="171"/>
      <c r="AS31" s="171"/>
      <c r="AT31" s="171"/>
      <c r="AU31" s="171"/>
      <c r="AV31" s="170" t="s">
        <v>88</v>
      </c>
      <c r="AW31" s="171"/>
      <c r="AX31" s="171"/>
      <c r="AY31" s="171"/>
      <c r="AZ31" s="171"/>
      <c r="BA31" s="171"/>
      <c r="BB31" s="171"/>
      <c r="BC31" s="171"/>
      <c r="BD31" s="171"/>
      <c r="BE31" s="171"/>
      <c r="BF31" s="176" t="s">
        <v>47</v>
      </c>
      <c r="BG31" s="177"/>
      <c r="BH31" s="177"/>
      <c r="BI31" s="177"/>
      <c r="BJ31" s="178"/>
      <c r="BK31" s="170" t="s">
        <v>79</v>
      </c>
      <c r="BL31" s="171"/>
      <c r="BM31" s="171"/>
      <c r="BN31" s="172"/>
    </row>
    <row r="32" spans="5:85" ht="30" hidden="1" customHeight="1">
      <c r="E32" s="188"/>
      <c r="F32" s="189"/>
      <c r="G32" s="190"/>
      <c r="H32" s="158" t="str">
        <f>IF(ISBLANK('①請求書（控）'!$E31),"",'①請求書（控）'!$E31)</f>
        <v/>
      </c>
      <c r="I32" s="159"/>
      <c r="J32" s="159"/>
      <c r="K32" s="159"/>
      <c r="L32" s="159"/>
      <c r="M32" s="159"/>
      <c r="N32" s="159"/>
      <c r="O32" s="159"/>
      <c r="P32" s="159"/>
      <c r="Q32" s="160"/>
      <c r="R32" s="158" t="str">
        <f>IF(ISBLANK('①請求書（控）'!$O31),"",'①請求書（控）'!$O31)</f>
        <v/>
      </c>
      <c r="S32" s="159"/>
      <c r="T32" s="159"/>
      <c r="U32" s="159"/>
      <c r="V32" s="159"/>
      <c r="W32" s="159"/>
      <c r="X32" s="159"/>
      <c r="Y32" s="159"/>
      <c r="Z32" s="159"/>
      <c r="AA32" s="160"/>
      <c r="AB32" s="158" t="str">
        <f>IF(ISBLANK('①請求書（控）'!$Y31),"",'①請求書（控）'!$Y31)</f>
        <v/>
      </c>
      <c r="AC32" s="159"/>
      <c r="AD32" s="159"/>
      <c r="AE32" s="159"/>
      <c r="AF32" s="159"/>
      <c r="AG32" s="159"/>
      <c r="AH32" s="159"/>
      <c r="AI32" s="159"/>
      <c r="AJ32" s="159"/>
      <c r="AK32" s="160"/>
      <c r="AL32" s="158" t="str">
        <f>IF(ISBLANK('①請求書（控）'!$AI31),"",'①請求書（控）'!$AI31)</f>
        <v/>
      </c>
      <c r="AM32" s="159"/>
      <c r="AN32" s="159"/>
      <c r="AO32" s="159"/>
      <c r="AP32" s="159"/>
      <c r="AQ32" s="159"/>
      <c r="AR32" s="159"/>
      <c r="AS32" s="159"/>
      <c r="AT32" s="159"/>
      <c r="AU32" s="160"/>
      <c r="AV32" s="158" t="str">
        <f>IF(ISBLANK('①請求書（控）'!$AS31),"",'①請求書（控）'!$AS31)</f>
        <v/>
      </c>
      <c r="AW32" s="159"/>
      <c r="AX32" s="159"/>
      <c r="AY32" s="159"/>
      <c r="AZ32" s="159"/>
      <c r="BA32" s="159"/>
      <c r="BB32" s="159"/>
      <c r="BC32" s="159"/>
      <c r="BD32" s="159"/>
      <c r="BE32" s="160"/>
      <c r="BF32" s="161">
        <f>IF(ISBLANK('①請求書（控）'!$BC31),"",'①請求書（控）'!$BC31)</f>
        <v>0.1</v>
      </c>
      <c r="BG32" s="162"/>
      <c r="BH32" s="162"/>
      <c r="BI32" s="162"/>
      <c r="BJ32" s="163"/>
      <c r="BK32" s="191" t="str">
        <f>IF(ISBLANK('①請求書（控）'!$BH31),"",'①請求書（控）'!$BH31)</f>
        <v/>
      </c>
      <c r="BL32" s="192"/>
      <c r="BM32" s="192"/>
      <c r="BN32" s="193"/>
    </row>
    <row r="33" spans="5:111" ht="24" customHeight="1"/>
    <row r="34" spans="5:111" ht="39.950000000000003" customHeight="1">
      <c r="E34" s="194" t="s">
        <v>37</v>
      </c>
      <c r="F34" s="195"/>
      <c r="G34" s="195"/>
      <c r="H34" s="110">
        <v>1</v>
      </c>
      <c r="I34" s="111" t="s">
        <v>38</v>
      </c>
      <c r="J34" s="111" t="s">
        <v>167</v>
      </c>
      <c r="K34" s="12"/>
      <c r="L34" s="12"/>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112"/>
      <c r="AP34" s="12"/>
      <c r="AQ34" s="12"/>
      <c r="AR34" s="11"/>
      <c r="AS34" s="11"/>
      <c r="AT34" s="11"/>
      <c r="AU34" s="12"/>
      <c r="AV34" s="12"/>
      <c r="AW34" s="113"/>
      <c r="AX34" s="113"/>
      <c r="AY34" s="113"/>
      <c r="AZ34" s="113"/>
      <c r="BA34" s="113"/>
      <c r="BB34" s="113"/>
      <c r="BC34" s="113"/>
      <c r="BD34" s="113"/>
      <c r="BE34" s="113"/>
      <c r="BF34" s="113"/>
      <c r="BG34" s="113"/>
      <c r="BH34" s="113"/>
      <c r="BI34" s="113"/>
      <c r="BJ34" s="113"/>
      <c r="BK34" s="113"/>
      <c r="BL34" s="113"/>
      <c r="BM34" s="113"/>
      <c r="BN34" s="114"/>
      <c r="BO34" s="97"/>
      <c r="BP34" s="97"/>
      <c r="BQ34" s="97"/>
      <c r="BR34" s="97"/>
      <c r="BS34" s="97"/>
      <c r="BT34" s="97"/>
      <c r="BU34" s="97"/>
      <c r="CJ34" s="63"/>
      <c r="CK34" s="63"/>
      <c r="CL34" s="63"/>
      <c r="CM34" s="63"/>
      <c r="CN34" s="63"/>
      <c r="CO34" s="63"/>
      <c r="CP34" s="63"/>
      <c r="CQ34" s="63"/>
      <c r="CR34" s="63"/>
      <c r="CS34" s="63"/>
      <c r="CT34" s="64"/>
      <c r="CU34" s="64"/>
      <c r="CV34" s="64"/>
      <c r="CW34" s="64"/>
      <c r="CX34" s="64"/>
      <c r="CY34" s="64"/>
      <c r="CZ34" s="64"/>
      <c r="DA34" s="64"/>
      <c r="DB34" s="64"/>
      <c r="DC34" s="64"/>
      <c r="DD34" s="64"/>
      <c r="DE34" s="64"/>
      <c r="DF34" s="64"/>
      <c r="DG34" s="64"/>
    </row>
    <row r="35" spans="5:111" ht="39.950000000000003" customHeight="1">
      <c r="E35" s="196"/>
      <c r="F35" s="197"/>
      <c r="G35" s="197"/>
      <c r="H35" s="115">
        <v>2</v>
      </c>
      <c r="I35" s="116" t="s">
        <v>38</v>
      </c>
      <c r="J35" s="116" t="s">
        <v>199</v>
      </c>
      <c r="K35" s="29"/>
      <c r="L35" s="29"/>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17"/>
      <c r="AP35" s="29"/>
      <c r="AQ35" s="29"/>
      <c r="AR35" s="87"/>
      <c r="AS35" s="87"/>
      <c r="AT35" s="87"/>
      <c r="AU35" s="29"/>
      <c r="AV35" s="29"/>
      <c r="AW35" s="29"/>
      <c r="AX35" s="29"/>
      <c r="AY35" s="29"/>
      <c r="AZ35" s="29"/>
      <c r="BA35" s="29"/>
      <c r="BB35" s="29"/>
      <c r="BC35" s="29"/>
      <c r="BD35" s="29"/>
      <c r="BE35" s="29"/>
      <c r="BF35" s="29"/>
      <c r="BG35" s="29"/>
      <c r="BH35" s="29"/>
      <c r="BI35" s="29"/>
      <c r="BJ35" s="29"/>
      <c r="BK35" s="29"/>
      <c r="BL35" s="29"/>
      <c r="BM35" s="29"/>
      <c r="BN35" s="36"/>
      <c r="CJ35" s="63"/>
      <c r="CK35" s="63"/>
      <c r="CL35" s="63"/>
      <c r="CM35" s="63"/>
      <c r="CN35" s="63"/>
      <c r="CO35" s="63"/>
      <c r="CP35" s="63"/>
      <c r="CQ35" s="63"/>
      <c r="CR35" s="63"/>
      <c r="CS35" s="63"/>
      <c r="CT35" s="64"/>
      <c r="CU35" s="64"/>
      <c r="CV35" s="64"/>
      <c r="CW35" s="64"/>
      <c r="CX35" s="64"/>
      <c r="CY35" s="64"/>
      <c r="CZ35" s="64"/>
      <c r="DA35" s="64"/>
      <c r="DB35" s="64"/>
      <c r="DC35" s="64"/>
      <c r="DD35" s="64"/>
      <c r="DE35" s="64"/>
      <c r="DF35" s="64"/>
      <c r="DG35" s="64"/>
    </row>
    <row r="37" spans="5:111" ht="17.25" customHeight="1">
      <c r="E37" s="64" t="s">
        <v>165</v>
      </c>
    </row>
  </sheetData>
  <sheetProtection sheet="1" objects="1" scenarios="1"/>
  <mergeCells count="139">
    <mergeCell ref="AL19:AU19"/>
    <mergeCell ref="AV19:BE19"/>
    <mergeCell ref="AV25:BE25"/>
    <mergeCell ref="AZ28:BG29"/>
    <mergeCell ref="AB25:AK25"/>
    <mergeCell ref="Y22:AS23"/>
    <mergeCell ref="AT22:AU23"/>
    <mergeCell ref="AV22:AY23"/>
    <mergeCell ref="Y11:AF11"/>
    <mergeCell ref="AG11:AU11"/>
    <mergeCell ref="Y12:AF12"/>
    <mergeCell ref="AG12:AU12"/>
    <mergeCell ref="R24:X24"/>
    <mergeCell ref="AL25:AU25"/>
    <mergeCell ref="R29:X29"/>
    <mergeCell ref="R30:X30"/>
    <mergeCell ref="Y30:AS30"/>
    <mergeCell ref="AL26:AU26"/>
    <mergeCell ref="AV26:BE26"/>
    <mergeCell ref="AB26:AK26"/>
    <mergeCell ref="AT30:AU30"/>
    <mergeCell ref="AV30:AY30"/>
    <mergeCell ref="BK26:BN26"/>
    <mergeCell ref="E28:G29"/>
    <mergeCell ref="H28:Q29"/>
    <mergeCell ref="Y28:AS29"/>
    <mergeCell ref="AT28:AU29"/>
    <mergeCell ref="AV28:AY29"/>
    <mergeCell ref="R28:X28"/>
    <mergeCell ref="BF25:BJ25"/>
    <mergeCell ref="BF26:BJ26"/>
    <mergeCell ref="D2:H2"/>
    <mergeCell ref="I2:Q2"/>
    <mergeCell ref="E12:G13"/>
    <mergeCell ref="F15:N15"/>
    <mergeCell ref="Y16:AS17"/>
    <mergeCell ref="E8:N9"/>
    <mergeCell ref="O8:V8"/>
    <mergeCell ref="AB9:AD9"/>
    <mergeCell ref="AT9:AU9"/>
    <mergeCell ref="Z5:AA5"/>
    <mergeCell ref="AB5:AF5"/>
    <mergeCell ref="Y2:AU2"/>
    <mergeCell ref="CE22:CG23"/>
    <mergeCell ref="R18:X18"/>
    <mergeCell ref="H19:Q19"/>
    <mergeCell ref="AT16:AU17"/>
    <mergeCell ref="Y18:AS18"/>
    <mergeCell ref="AB19:AK19"/>
    <mergeCell ref="BO6:BU6"/>
    <mergeCell ref="H16:Q17"/>
    <mergeCell ref="R16:X16"/>
    <mergeCell ref="R17:X17"/>
    <mergeCell ref="H20:Q20"/>
    <mergeCell ref="R20:AA20"/>
    <mergeCell ref="AL20:AU20"/>
    <mergeCell ref="AV20:BE20"/>
    <mergeCell ref="R19:AA19"/>
    <mergeCell ref="R22:X22"/>
    <mergeCell ref="R23:X23"/>
    <mergeCell ref="Z10:AD10"/>
    <mergeCell ref="AV16:AY17"/>
    <mergeCell ref="BH7:BN7"/>
    <mergeCell ref="BA7:BG7"/>
    <mergeCell ref="BA6:BG6"/>
    <mergeCell ref="BH6:BN6"/>
    <mergeCell ref="AW6:AZ6"/>
    <mergeCell ref="BJ1:BM1"/>
    <mergeCell ref="BN1:BU1"/>
    <mergeCell ref="Y1:AU1"/>
    <mergeCell ref="AT18:AU18"/>
    <mergeCell ref="AV18:AY18"/>
    <mergeCell ref="BH28:BN29"/>
    <mergeCell ref="AZ30:BC30"/>
    <mergeCell ref="BD30:BG30"/>
    <mergeCell ref="BH30:BN30"/>
    <mergeCell ref="AW5:AZ5"/>
    <mergeCell ref="AW7:AZ7"/>
    <mergeCell ref="AW8:AZ8"/>
    <mergeCell ref="AZ16:BG17"/>
    <mergeCell ref="BH16:BN17"/>
    <mergeCell ref="AZ22:BG23"/>
    <mergeCell ref="BN2:BO2"/>
    <mergeCell ref="BQ2:BR2"/>
    <mergeCell ref="BO8:BU8"/>
    <mergeCell ref="BH8:BN8"/>
    <mergeCell ref="BA8:BG8"/>
    <mergeCell ref="BO5:BU5"/>
    <mergeCell ref="BO7:BU7"/>
    <mergeCell ref="BH5:BN5"/>
    <mergeCell ref="BO4:BU4"/>
    <mergeCell ref="E34:G35"/>
    <mergeCell ref="J4:O5"/>
    <mergeCell ref="P4:Q5"/>
    <mergeCell ref="R4:V5"/>
    <mergeCell ref="BH22:BN23"/>
    <mergeCell ref="AZ24:BC24"/>
    <mergeCell ref="BD24:BG24"/>
    <mergeCell ref="BH24:BN24"/>
    <mergeCell ref="AT24:AU24"/>
    <mergeCell ref="AZ18:BC18"/>
    <mergeCell ref="BD18:BG18"/>
    <mergeCell ref="BH18:BN18"/>
    <mergeCell ref="BK20:BN20"/>
    <mergeCell ref="AV24:AY24"/>
    <mergeCell ref="Y24:AS24"/>
    <mergeCell ref="E18:G20"/>
    <mergeCell ref="E16:G17"/>
    <mergeCell ref="E22:G23"/>
    <mergeCell ref="H22:Q23"/>
    <mergeCell ref="AL31:AU31"/>
    <mergeCell ref="AV31:BE31"/>
    <mergeCell ref="BF31:BJ31"/>
    <mergeCell ref="BA5:BG5"/>
    <mergeCell ref="BA4:BG4"/>
    <mergeCell ref="AB32:AK32"/>
    <mergeCell ref="AL32:AU32"/>
    <mergeCell ref="AV32:BE32"/>
    <mergeCell ref="BF32:BJ32"/>
    <mergeCell ref="D4:I5"/>
    <mergeCell ref="AB31:AK31"/>
    <mergeCell ref="BK19:BN19"/>
    <mergeCell ref="AB20:AK20"/>
    <mergeCell ref="BF20:BJ20"/>
    <mergeCell ref="BF19:BJ19"/>
    <mergeCell ref="BH4:BN4"/>
    <mergeCell ref="E30:G32"/>
    <mergeCell ref="H31:Q31"/>
    <mergeCell ref="R31:AA31"/>
    <mergeCell ref="BK31:BN31"/>
    <mergeCell ref="H32:Q32"/>
    <mergeCell ref="R32:AA32"/>
    <mergeCell ref="BK32:BN32"/>
    <mergeCell ref="E24:G26"/>
    <mergeCell ref="H25:Q25"/>
    <mergeCell ref="R25:AA25"/>
    <mergeCell ref="BK25:BN25"/>
    <mergeCell ref="H26:Q26"/>
    <mergeCell ref="R26:AA26"/>
  </mergeCells>
  <phoneticPr fontId="1"/>
  <printOptions horizontalCentered="1"/>
  <pageMargins left="0.23622047244094491" right="0.23622047244094491" top="0.39370078740157483" bottom="0.23622047244094491" header="0.31496062992125984" footer="0.31496062992125984"/>
  <pageSetup paperSize="9" scale="67"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15D9-1B51-43AB-9497-F782092D0C4A}">
  <sheetPr codeName="Sheet6">
    <pageSetUpPr fitToPage="1"/>
  </sheetPr>
  <dimension ref="A1:DS32"/>
  <sheetViews>
    <sheetView showGridLines="0" zoomScale="85" zoomScaleNormal="85" workbookViewId="0">
      <pane ySplit="17" topLeftCell="A18" activePane="bottomLeft" state="frozen"/>
      <selection activeCell="Y22" sqref="Y22:AS23"/>
      <selection pane="bottomLeft" activeCell="Y16" sqref="Y16:BF17"/>
    </sheetView>
  </sheetViews>
  <sheetFormatPr defaultColWidth="2.75" defaultRowHeight="17.25" customHeight="1"/>
  <cols>
    <col min="1" max="1" width="4.5" style="3" bestFit="1" customWidth="1"/>
    <col min="2" max="73" width="2.625" style="3" customWidth="1"/>
    <col min="74" max="74" width="2.75" style="3" customWidth="1"/>
    <col min="75" max="16384" width="2.75" style="3"/>
  </cols>
  <sheetData>
    <row r="1" spans="1:123" ht="33.75" customHeight="1">
      <c r="A1" s="94" t="s">
        <v>20</v>
      </c>
      <c r="B1" s="2"/>
      <c r="C1" s="2"/>
      <c r="D1" s="2"/>
      <c r="E1" s="2"/>
      <c r="F1" s="2"/>
      <c r="G1" s="2"/>
      <c r="H1" s="2"/>
      <c r="I1" s="2"/>
      <c r="J1" s="2"/>
      <c r="K1" s="2"/>
      <c r="L1" s="2"/>
      <c r="M1" s="2"/>
      <c r="N1" s="2"/>
      <c r="O1" s="2"/>
      <c r="P1" s="2"/>
      <c r="Q1" s="2"/>
      <c r="R1" s="2"/>
      <c r="S1" s="2"/>
      <c r="T1" s="2"/>
      <c r="U1" s="2"/>
      <c r="V1" s="2"/>
      <c r="Y1" s="240" t="str">
        <f>IF('①請求書（控） (複数)'!Y1="　請　　求　　書　（控）","請　　求　　書","支 払 通 知 書")</f>
        <v>請　　求　　書</v>
      </c>
      <c r="Z1" s="240"/>
      <c r="AA1" s="240"/>
      <c r="AB1" s="240"/>
      <c r="AC1" s="240"/>
      <c r="AD1" s="240"/>
      <c r="AE1" s="240"/>
      <c r="AF1" s="240"/>
      <c r="AG1" s="240"/>
      <c r="AH1" s="240"/>
      <c r="AI1" s="240"/>
      <c r="AJ1" s="240"/>
      <c r="AK1" s="240"/>
      <c r="AL1" s="240"/>
      <c r="AM1" s="240"/>
      <c r="AN1" s="240"/>
      <c r="AO1" s="240"/>
      <c r="AP1" s="240"/>
      <c r="AQ1" s="240"/>
      <c r="AR1" s="240"/>
      <c r="AS1" s="240"/>
      <c r="AT1" s="240"/>
      <c r="AU1" s="240"/>
      <c r="BJ1" s="235" t="s">
        <v>69</v>
      </c>
      <c r="BK1" s="236"/>
      <c r="BL1" s="236"/>
      <c r="BM1" s="236"/>
      <c r="BN1" s="237" t="str">
        <f>IF(ISBLANK('①請求書（控） (複数)'!$BN$1),"",'①請求書（控） (複数)'!$BN$1)</f>
        <v/>
      </c>
      <c r="BO1" s="238"/>
      <c r="BP1" s="238"/>
      <c r="BQ1" s="238"/>
      <c r="BR1" s="238"/>
      <c r="BS1" s="238"/>
      <c r="BT1" s="238"/>
      <c r="BU1" s="239"/>
    </row>
    <row r="2" spans="1:123" ht="23.1" customHeight="1">
      <c r="A2" s="4"/>
      <c r="B2" s="278" t="s">
        <v>98</v>
      </c>
      <c r="C2" s="253"/>
      <c r="D2" s="253"/>
      <c r="E2" s="253"/>
      <c r="F2" s="279"/>
      <c r="G2" s="280" t="s">
        <v>99</v>
      </c>
      <c r="H2" s="281"/>
      <c r="I2" s="281"/>
      <c r="J2" s="281"/>
      <c r="K2" s="281"/>
      <c r="L2" s="281"/>
      <c r="M2" s="281"/>
      <c r="N2" s="281"/>
      <c r="O2" s="281"/>
      <c r="P2" s="281"/>
      <c r="Q2" s="281"/>
      <c r="R2" s="282"/>
      <c r="S2" s="4"/>
      <c r="T2" s="4"/>
      <c r="U2" s="4"/>
      <c r="V2" s="4"/>
      <c r="Y2" s="292" t="s">
        <v>89</v>
      </c>
      <c r="Z2" s="292"/>
      <c r="AA2" s="292"/>
      <c r="AB2" s="292"/>
      <c r="AC2" s="292"/>
      <c r="AD2" s="292"/>
      <c r="AE2" s="292"/>
      <c r="AF2" s="292"/>
      <c r="AG2" s="292"/>
      <c r="AH2" s="292"/>
      <c r="AI2" s="292"/>
      <c r="AJ2" s="292"/>
      <c r="AK2" s="292"/>
      <c r="AL2" s="292"/>
      <c r="AM2" s="292"/>
      <c r="AN2" s="292"/>
      <c r="AO2" s="292"/>
      <c r="AP2" s="292"/>
      <c r="AQ2" s="292"/>
      <c r="AR2" s="292"/>
      <c r="AS2" s="292"/>
      <c r="AT2" s="292"/>
      <c r="AU2" s="292"/>
      <c r="BJ2" s="56"/>
      <c r="BK2" s="57"/>
      <c r="BL2" s="57"/>
      <c r="BM2" s="58" t="s">
        <v>61</v>
      </c>
      <c r="BN2" s="253">
        <f>IF(ISBLANK('①請求書（控） (複数)'!$BN$2),"",'①請求書（控） (複数)'!$BN$2)</f>
        <v>1</v>
      </c>
      <c r="BO2" s="253"/>
      <c r="BP2" s="57" t="s">
        <v>62</v>
      </c>
      <c r="BQ2" s="253">
        <f>IF(ISBLANK('①請求書（控） (複数)'!BQ2),"",'①請求書（控） (複数)'!$BQ$2)</f>
        <v>0</v>
      </c>
      <c r="BR2" s="253"/>
      <c r="BS2" s="57" t="s">
        <v>63</v>
      </c>
      <c r="BT2" s="57"/>
      <c r="BU2" s="59"/>
    </row>
    <row r="3" spans="1:123" ht="23.1" customHeight="1">
      <c r="A3" s="4"/>
      <c r="B3" s="4"/>
      <c r="C3" s="4"/>
      <c r="D3" s="4"/>
      <c r="E3" s="4"/>
      <c r="F3" s="4"/>
      <c r="G3" s="4"/>
      <c r="H3" s="4"/>
      <c r="I3" s="4"/>
      <c r="J3" s="4"/>
      <c r="K3" s="4"/>
      <c r="L3" s="4"/>
      <c r="M3" s="4"/>
      <c r="N3" s="4"/>
      <c r="O3" s="4"/>
      <c r="P3" s="4"/>
      <c r="Q3" s="4"/>
      <c r="R3" s="4"/>
      <c r="S3" s="4"/>
      <c r="T3" s="4"/>
      <c r="U3" s="4"/>
      <c r="V3" s="4"/>
      <c r="Y3" s="95"/>
      <c r="Z3" s="95"/>
      <c r="AA3" s="95"/>
      <c r="AB3" s="95"/>
      <c r="AC3" s="95"/>
      <c r="AD3" s="95"/>
      <c r="AE3" s="95"/>
      <c r="AF3" s="95"/>
      <c r="AG3" s="95"/>
      <c r="AH3" s="95"/>
      <c r="AI3" s="95"/>
      <c r="AJ3" s="95"/>
      <c r="AK3" s="95"/>
      <c r="AL3" s="95"/>
      <c r="AM3" s="95"/>
      <c r="AN3" s="95"/>
      <c r="AO3" s="95"/>
      <c r="AP3" s="95"/>
      <c r="AQ3" s="95"/>
      <c r="AR3" s="95"/>
      <c r="AS3" s="95"/>
      <c r="AT3" s="95"/>
      <c r="AU3" s="95"/>
      <c r="BJ3" s="57"/>
      <c r="BK3" s="57"/>
      <c r="BL3" s="57"/>
      <c r="BM3" s="58"/>
      <c r="BN3" s="86"/>
      <c r="BO3" s="86"/>
      <c r="BP3" s="57"/>
      <c r="BQ3" s="86"/>
      <c r="BR3" s="86"/>
      <c r="BS3" s="57"/>
      <c r="BT3" s="57"/>
      <c r="BU3" s="57"/>
    </row>
    <row r="4" spans="1:123" ht="23.1" customHeight="1">
      <c r="B4" s="297" t="s">
        <v>80</v>
      </c>
      <c r="C4" s="298"/>
      <c r="D4" s="298"/>
      <c r="E4" s="298"/>
      <c r="F4" s="298"/>
      <c r="G4" s="298"/>
      <c r="H4" s="304" t="str">
        <f>IF(ISBLANK('①請求書（控） (複数)'!H4),"",'①請求書（控） (複数)'!H4)</f>
        <v>北陸営業所</v>
      </c>
      <c r="I4" s="305"/>
      <c r="J4" s="305"/>
      <c r="K4" s="305"/>
      <c r="L4" s="305"/>
      <c r="M4" s="306"/>
      <c r="N4" s="194" t="s">
        <v>95</v>
      </c>
      <c r="O4" s="284"/>
      <c r="P4" s="305" t="str">
        <f>IF(ISBLANK('①請求書（控） (複数)'!Q4),"",'①請求書（控） (複数)'!Q4)</f>
        <v>田中</v>
      </c>
      <c r="Q4" s="305"/>
      <c r="R4" s="305"/>
      <c r="S4" s="305"/>
      <c r="T4" s="306"/>
      <c r="Y4" s="7"/>
      <c r="Z4" s="8"/>
      <c r="AA4" s="57" t="s">
        <v>76</v>
      </c>
      <c r="AB4" s="8"/>
      <c r="AC4" s="8"/>
      <c r="AD4" s="8"/>
      <c r="AE4" s="8"/>
      <c r="AF4" s="8"/>
      <c r="AG4" s="8"/>
      <c r="AH4" s="8"/>
      <c r="AI4" s="8"/>
      <c r="AJ4" s="8"/>
      <c r="AK4" s="8"/>
      <c r="AL4" s="8"/>
      <c r="AM4" s="8"/>
      <c r="AN4" s="8"/>
      <c r="AO4" s="8"/>
      <c r="AP4" s="8"/>
      <c r="AQ4" s="8"/>
      <c r="AR4" s="8"/>
      <c r="AS4" s="8"/>
      <c r="AT4" s="8"/>
      <c r="AU4" s="9"/>
      <c r="BA4" s="179" t="s">
        <v>57</v>
      </c>
      <c r="BB4" s="180"/>
      <c r="BC4" s="180"/>
      <c r="BD4" s="180"/>
      <c r="BE4" s="180"/>
      <c r="BF4" s="180"/>
      <c r="BG4" s="181"/>
      <c r="BH4" s="179" t="s">
        <v>21</v>
      </c>
      <c r="BI4" s="180"/>
      <c r="BJ4" s="180"/>
      <c r="BK4" s="180"/>
      <c r="BL4" s="180"/>
      <c r="BM4" s="180"/>
      <c r="BN4" s="181"/>
      <c r="BO4" s="179" t="s">
        <v>58</v>
      </c>
      <c r="BP4" s="180"/>
      <c r="BQ4" s="180"/>
      <c r="BR4" s="180"/>
      <c r="BS4" s="180"/>
      <c r="BT4" s="180"/>
      <c r="BU4" s="181"/>
    </row>
    <row r="5" spans="1:123" ht="23.1" customHeight="1">
      <c r="B5" s="299"/>
      <c r="C5" s="300"/>
      <c r="D5" s="300"/>
      <c r="E5" s="300"/>
      <c r="F5" s="300"/>
      <c r="G5" s="300"/>
      <c r="H5" s="307"/>
      <c r="I5" s="308"/>
      <c r="J5" s="308"/>
      <c r="K5" s="308"/>
      <c r="L5" s="308"/>
      <c r="M5" s="309"/>
      <c r="N5" s="196"/>
      <c r="O5" s="285"/>
      <c r="P5" s="308"/>
      <c r="Q5" s="308"/>
      <c r="R5" s="308"/>
      <c r="S5" s="308"/>
      <c r="T5" s="309"/>
      <c r="Y5" s="10"/>
      <c r="Z5" s="290" t="s">
        <v>22</v>
      </c>
      <c r="AA5" s="290"/>
      <c r="AB5" s="291" t="str">
        <f>IF(ISBLANK('①請求書（控） (複数)'!$AB$4),"",'①請求書（控） (複数)'!$AB$4)</f>
        <v/>
      </c>
      <c r="AC5" s="291"/>
      <c r="AD5" s="291"/>
      <c r="AE5" s="291"/>
      <c r="AF5" s="291"/>
      <c r="AG5" s="11"/>
      <c r="AH5" s="11"/>
      <c r="AI5" s="11"/>
      <c r="AJ5" s="11"/>
      <c r="AK5" s="11"/>
      <c r="AL5" s="11"/>
      <c r="AM5" s="11"/>
      <c r="AN5" s="11"/>
      <c r="AO5" s="11"/>
      <c r="AP5" s="11"/>
      <c r="AQ5" s="11"/>
      <c r="AR5" s="12"/>
      <c r="AS5" s="12"/>
      <c r="AT5" s="12"/>
      <c r="AU5" s="13"/>
      <c r="AW5" s="244" t="s">
        <v>24</v>
      </c>
      <c r="AX5" s="245"/>
      <c r="AY5" s="245"/>
      <c r="AZ5" s="246"/>
      <c r="BA5" s="310">
        <f>IF(ISBLANK('①請求書（控） (複数)'!$BA4),"",'①請求書（控） (複数)'!$BA4)</f>
        <v>0</v>
      </c>
      <c r="BB5" s="311"/>
      <c r="BC5" s="311"/>
      <c r="BD5" s="233"/>
      <c r="BE5" s="233"/>
      <c r="BF5" s="233"/>
      <c r="BG5" s="234"/>
      <c r="BH5" s="232">
        <f>IF(ISBLANK('①請求書（控） (複数)'!$BH4),"",'①請求書（控） (複数)'!$BH4)</f>
        <v>0</v>
      </c>
      <c r="BI5" s="233"/>
      <c r="BJ5" s="233"/>
      <c r="BK5" s="233"/>
      <c r="BL5" s="233"/>
      <c r="BM5" s="233"/>
      <c r="BN5" s="234"/>
      <c r="BO5" s="257">
        <f>IF(ISBLANK('①請求書（控） (複数)'!$BO4),"",'①請求書（控） (複数)'!$BO4)</f>
        <v>0</v>
      </c>
      <c r="BP5" s="258"/>
      <c r="BQ5" s="258"/>
      <c r="BR5" s="258"/>
      <c r="BS5" s="258"/>
      <c r="BT5" s="258"/>
      <c r="BU5" s="259"/>
      <c r="BV5" s="118"/>
      <c r="BW5" s="118"/>
      <c r="BX5" s="118"/>
    </row>
    <row r="6" spans="1:123" ht="23.1" customHeight="1">
      <c r="Y6" s="15"/>
      <c r="Z6" s="32" t="str">
        <f>IF(ISBLANK('①請求書（控） (複数)'!$Z$5),"",'①請求書（控） (複数)'!$Z$5)</f>
        <v/>
      </c>
      <c r="AA6" s="33"/>
      <c r="AB6" s="33"/>
      <c r="AC6" s="33"/>
      <c r="AD6" s="33"/>
      <c r="AE6" s="33"/>
      <c r="AF6" s="33"/>
      <c r="AG6" s="33"/>
      <c r="AH6" s="33"/>
      <c r="AI6" s="33"/>
      <c r="AJ6" s="33"/>
      <c r="AK6" s="33"/>
      <c r="AL6" s="33"/>
      <c r="AM6" s="33"/>
      <c r="AN6" s="33"/>
      <c r="AO6" s="33"/>
      <c r="AP6" s="33"/>
      <c r="AQ6" s="33"/>
      <c r="AR6" s="33"/>
      <c r="AS6" s="33"/>
      <c r="AT6" s="33"/>
      <c r="AU6" s="16"/>
      <c r="AW6" s="244" t="s">
        <v>23</v>
      </c>
      <c r="AX6" s="245"/>
      <c r="AY6" s="245"/>
      <c r="AZ6" s="246"/>
      <c r="BA6" s="310">
        <f>IF(ISBLANK('①請求書（控） (複数)'!$BA5),"",'①請求書（控） (複数)'!$BA5)</f>
        <v>0</v>
      </c>
      <c r="BB6" s="311"/>
      <c r="BC6" s="311"/>
      <c r="BD6" s="233"/>
      <c r="BE6" s="233"/>
      <c r="BF6" s="233"/>
      <c r="BG6" s="234"/>
      <c r="BH6" s="232">
        <f>IF(ISBLANK('①請求書（控） (複数)'!$BH5),"",'①請求書（控） (複数)'!$BH5)</f>
        <v>0</v>
      </c>
      <c r="BI6" s="233"/>
      <c r="BJ6" s="233"/>
      <c r="BK6" s="233"/>
      <c r="BL6" s="233"/>
      <c r="BM6" s="233"/>
      <c r="BN6" s="234"/>
      <c r="BO6" s="257">
        <f>IF(ISBLANK('①請求書（控） (複数)'!$BO5),"",'①請求書（控） (複数)'!$BO5)</f>
        <v>0</v>
      </c>
      <c r="BP6" s="258"/>
      <c r="BQ6" s="258"/>
      <c r="BR6" s="258"/>
      <c r="BS6" s="258"/>
      <c r="BT6" s="258"/>
      <c r="BU6" s="259"/>
      <c r="BV6" s="118"/>
      <c r="BW6" s="118"/>
      <c r="BX6" s="118"/>
    </row>
    <row r="7" spans="1:123" ht="23.1" customHeight="1">
      <c r="Y7" s="15"/>
      <c r="Z7" s="32" t="str">
        <f>IF(ISBLANK('①請求書（控） (複数)'!$Z$6),"",'①請求書（控） (複数)'!$Z$6)</f>
        <v/>
      </c>
      <c r="AA7" s="33"/>
      <c r="AB7" s="33"/>
      <c r="AC7" s="33"/>
      <c r="AD7" s="33"/>
      <c r="AE7" s="33"/>
      <c r="AF7" s="33"/>
      <c r="AG7" s="33"/>
      <c r="AH7" s="33"/>
      <c r="AI7" s="33"/>
      <c r="AJ7" s="33"/>
      <c r="AK7" s="33"/>
      <c r="AL7" s="33"/>
      <c r="AM7" s="33"/>
      <c r="AN7" s="33"/>
      <c r="AO7" s="33"/>
      <c r="AP7" s="33"/>
      <c r="AQ7" s="33"/>
      <c r="AR7" s="33"/>
      <c r="AS7" s="33"/>
      <c r="AT7" s="33"/>
      <c r="AU7" s="16"/>
      <c r="AW7" s="244" t="s">
        <v>25</v>
      </c>
      <c r="AX7" s="245"/>
      <c r="AY7" s="245"/>
      <c r="AZ7" s="246"/>
      <c r="BA7" s="310">
        <f>IF(ISBLANK('①請求書（控） (複数)'!$BA6),"",'①請求書（控） (複数)'!$BA6)</f>
        <v>0</v>
      </c>
      <c r="BB7" s="311"/>
      <c r="BC7" s="311"/>
      <c r="BD7" s="233"/>
      <c r="BE7" s="233"/>
      <c r="BF7" s="233"/>
      <c r="BG7" s="234"/>
      <c r="BH7" s="232" t="str">
        <f>IF(ISBLANK('①請求書（控） (複数)'!$BH6),"",'①請求書（控） (複数)'!$BH6)</f>
        <v/>
      </c>
      <c r="BI7" s="233"/>
      <c r="BJ7" s="233"/>
      <c r="BK7" s="233"/>
      <c r="BL7" s="233"/>
      <c r="BM7" s="233"/>
      <c r="BN7" s="234"/>
      <c r="BO7" s="257">
        <f>IF(ISBLANK('①請求書（控） (複数)'!$BO6),"",'①請求書（控） (複数)'!$BO6)</f>
        <v>0</v>
      </c>
      <c r="BP7" s="258"/>
      <c r="BQ7" s="258"/>
      <c r="BR7" s="258"/>
      <c r="BS7" s="258"/>
      <c r="BT7" s="258"/>
      <c r="BU7" s="259"/>
      <c r="BV7" s="118"/>
      <c r="BW7" s="118"/>
      <c r="BX7" s="118"/>
    </row>
    <row r="8" spans="1:123" ht="23.1" customHeight="1">
      <c r="B8" s="194" t="s">
        <v>158</v>
      </c>
      <c r="C8" s="195"/>
      <c r="D8" s="195"/>
      <c r="E8" s="195"/>
      <c r="F8" s="195"/>
      <c r="G8" s="195"/>
      <c r="H8" s="195"/>
      <c r="I8" s="195"/>
      <c r="J8" s="195"/>
      <c r="K8" s="284"/>
      <c r="L8" s="119"/>
      <c r="M8" s="119"/>
      <c r="N8" s="119"/>
      <c r="O8" s="286"/>
      <c r="P8" s="286"/>
      <c r="Q8" s="286"/>
      <c r="R8" s="286"/>
      <c r="S8" s="286"/>
      <c r="T8" s="286"/>
      <c r="U8" s="286"/>
      <c r="V8" s="286"/>
      <c r="Y8" s="15"/>
      <c r="Z8" s="32" t="str">
        <f>IF(ISBLANK('①請求書（控） (複数)'!$Z$7),"",'①請求書（控） (複数)'!$Z$7)</f>
        <v/>
      </c>
      <c r="AA8" s="33"/>
      <c r="AB8" s="33"/>
      <c r="AC8" s="33"/>
      <c r="AD8" s="33"/>
      <c r="AE8" s="33"/>
      <c r="AF8" s="33"/>
      <c r="AG8" s="33"/>
      <c r="AH8" s="33"/>
      <c r="AI8" s="33"/>
      <c r="AJ8" s="33"/>
      <c r="AK8" s="33"/>
      <c r="AL8" s="33"/>
      <c r="AM8" s="33"/>
      <c r="AN8" s="33"/>
      <c r="AO8" s="33"/>
      <c r="AP8" s="33"/>
      <c r="AQ8" s="33"/>
      <c r="AR8" s="33"/>
      <c r="AS8" s="33"/>
      <c r="AU8" s="16"/>
      <c r="AW8" s="244" t="s">
        <v>28</v>
      </c>
      <c r="AX8" s="245"/>
      <c r="AY8" s="245"/>
      <c r="AZ8" s="246"/>
      <c r="BA8" s="254">
        <f>IF(ISBLANK('①請求書（控） (複数)'!$BA7),"",'①請求書（控） (複数)'!$BA7)</f>
        <v>0</v>
      </c>
      <c r="BB8" s="255"/>
      <c r="BC8" s="255"/>
      <c r="BD8" s="255"/>
      <c r="BE8" s="255"/>
      <c r="BF8" s="255"/>
      <c r="BG8" s="256"/>
      <c r="BH8" s="254">
        <f>IF(ISBLANK('①請求書（控） (複数)'!$BH7),"",'①請求書（控） (複数)'!$BH7)</f>
        <v>0</v>
      </c>
      <c r="BI8" s="255"/>
      <c r="BJ8" s="255"/>
      <c r="BK8" s="255"/>
      <c r="BL8" s="255"/>
      <c r="BM8" s="255"/>
      <c r="BN8" s="256"/>
      <c r="BO8" s="254">
        <f>IF(ISBLANK('①請求書（控） (複数)'!$BO7),"",'①請求書（控） (複数)'!$BO7)</f>
        <v>0</v>
      </c>
      <c r="BP8" s="255"/>
      <c r="BQ8" s="255"/>
      <c r="BR8" s="255"/>
      <c r="BS8" s="255"/>
      <c r="BT8" s="255"/>
      <c r="BU8" s="256"/>
    </row>
    <row r="9" spans="1:123" ht="23.1" customHeight="1">
      <c r="B9" s="196"/>
      <c r="C9" s="197"/>
      <c r="D9" s="197"/>
      <c r="E9" s="197"/>
      <c r="F9" s="197"/>
      <c r="G9" s="197"/>
      <c r="H9" s="197"/>
      <c r="I9" s="197"/>
      <c r="J9" s="197"/>
      <c r="K9" s="285"/>
      <c r="L9" s="119"/>
      <c r="M9" s="119"/>
      <c r="N9" s="119"/>
      <c r="O9" s="5"/>
      <c r="P9" s="60"/>
      <c r="Q9" s="60"/>
      <c r="R9" s="96"/>
      <c r="S9" s="60"/>
      <c r="T9" s="96"/>
      <c r="U9" s="60"/>
      <c r="V9" s="96"/>
      <c r="Y9" s="15"/>
      <c r="AB9" s="287" t="s">
        <v>33</v>
      </c>
      <c r="AC9" s="287"/>
      <c r="AD9" s="287"/>
      <c r="AE9" s="32" t="str">
        <f>IF(ISBLANK('①請求書（控） (複数)'!$AE$8),"",'①請求書（控） (複数)'!$AE$8)</f>
        <v/>
      </c>
      <c r="AF9" s="34"/>
      <c r="AG9" s="34"/>
      <c r="AH9" s="34"/>
      <c r="AI9" s="34"/>
      <c r="AJ9" s="34"/>
      <c r="AK9" s="34"/>
      <c r="AL9" s="34"/>
      <c r="AM9" s="34"/>
      <c r="AN9" s="34"/>
      <c r="AO9" s="34"/>
      <c r="AP9" s="34"/>
      <c r="AQ9" s="34"/>
      <c r="AR9" s="34"/>
      <c r="AS9" s="34"/>
      <c r="AT9" s="288"/>
      <c r="AU9" s="289"/>
    </row>
    <row r="10" spans="1:123" ht="23.1" customHeight="1">
      <c r="B10" s="48" t="str">
        <f>IF(ISBLANK('①請求書（控） (複数)'!$B$9),"",MID('①請求書（控） (複数)'!$B$9,1,1))</f>
        <v/>
      </c>
      <c r="C10" s="49" t="str">
        <f>IF(ISBLANK('①請求書（控） (複数)'!$B$9),"",MID('①請求書（控） (複数)'!$B$9,2,1))</f>
        <v/>
      </c>
      <c r="D10" s="49" t="str">
        <f>IF(ISBLANK('①請求書（控） (複数)'!$B$9),"",MID('①請求書（控） (複数)'!$B$9,3,1))</f>
        <v/>
      </c>
      <c r="E10" s="49" t="str">
        <f>IF(ISBLANK('①請求書（控） (複数)'!$B$9),"",MID('①請求書（控） (複数)'!$B$9,4,1))</f>
        <v/>
      </c>
      <c r="F10" s="49" t="str">
        <f>IF(ISBLANK('①請求書（控） (複数)'!$B$9),"",MID('①請求書（控） (複数)'!$B$9,5,1))</f>
        <v/>
      </c>
      <c r="G10" s="49" t="str">
        <f>IF(ISBLANK('①請求書（控） (複数)'!$B$9),"",MID('①請求書（控） (複数)'!$B$9,6,1))</f>
        <v/>
      </c>
      <c r="H10" s="50" t="str">
        <f>IF(ISBLANK('①請求書（控） (複数)'!$B$9),"",MID('①請求書（控） (複数)'!$B$9,7,1))</f>
        <v/>
      </c>
      <c r="I10" s="51" t="s">
        <v>35</v>
      </c>
      <c r="J10" s="49">
        <v>0</v>
      </c>
      <c r="K10" s="50">
        <v>5</v>
      </c>
      <c r="L10" s="120"/>
      <c r="M10" s="120"/>
      <c r="N10" s="120"/>
      <c r="O10" s="60"/>
      <c r="P10" s="60"/>
      <c r="Q10" s="60"/>
      <c r="R10" s="60"/>
      <c r="S10" s="60"/>
      <c r="T10" s="60"/>
      <c r="U10" s="60"/>
      <c r="V10" s="60"/>
      <c r="W10" s="21"/>
      <c r="Y10" s="22"/>
      <c r="Z10" s="274" t="s">
        <v>36</v>
      </c>
      <c r="AA10" s="274"/>
      <c r="AB10" s="274"/>
      <c r="AC10" s="274"/>
      <c r="AD10" s="274"/>
      <c r="AE10" s="35" t="s">
        <v>55</v>
      </c>
      <c r="AF10" s="23" t="str">
        <f>IF(ISBLANK('①請求書（控） (複数)'!$AF$9),"",MID('①請求書（控） (複数)'!$AF$9,1,1))</f>
        <v/>
      </c>
      <c r="AG10" s="23" t="str">
        <f>IF(ISBLANK('①請求書（控） (複数)'!$AF$9),"",MID('①請求書（控） (複数)'!$AF$9,2,1))</f>
        <v/>
      </c>
      <c r="AH10" s="23" t="str">
        <f>IF(ISBLANK('①請求書（控） (複数)'!$AF$9),"",MID('①請求書（控） (複数)'!$AF$9,3,1))</f>
        <v/>
      </c>
      <c r="AI10" s="23" t="str">
        <f>IF(ISBLANK('①請求書（控） (複数)'!$AF$9),"",MID('①請求書（控） (複数)'!$AF$9,4,1))</f>
        <v/>
      </c>
      <c r="AJ10" s="23" t="str">
        <f>IF(ISBLANK('①請求書（控） (複数)'!$AF$9),"",MID('①請求書（控） (複数)'!$AF$9,5,1))</f>
        <v/>
      </c>
      <c r="AK10" s="23" t="str">
        <f>IF(ISBLANK('①請求書（控） (複数)'!$AF$9),"",MID('①請求書（控） (複数)'!$AF$9,6,1))</f>
        <v/>
      </c>
      <c r="AL10" s="23" t="str">
        <f>IF(ISBLANK('①請求書（控） (複数)'!$AF$9),"",MID('①請求書（控） (複数)'!$AF$9,7,1))</f>
        <v/>
      </c>
      <c r="AM10" s="23" t="str">
        <f>IF(ISBLANK('①請求書（控） (複数)'!$AF$9),"",MID('①請求書（控） (複数)'!$AF$9,8,1))</f>
        <v/>
      </c>
      <c r="AN10" s="23" t="str">
        <f>IF(ISBLANK('①請求書（控） (複数)'!$AF$9),"",MID('①請求書（控） (複数)'!$AF$9,9,1))</f>
        <v/>
      </c>
      <c r="AO10" s="23" t="str">
        <f>IF(ISBLANK('①請求書（控） (複数)'!$AF$9),"",MID('①請求書（控） (複数)'!$AF$9,10,1))</f>
        <v/>
      </c>
      <c r="AP10" s="23" t="str">
        <f>IF(ISBLANK('①請求書（控） (複数)'!$AF$9),"",MID('①請求書（控） (複数)'!$AF$9,11,1))</f>
        <v/>
      </c>
      <c r="AQ10" s="23" t="str">
        <f>IF(ISBLANK('①請求書（控） (複数)'!$AF$9),"",MID('①請求書（控） (複数)'!$AF$9,12,1))</f>
        <v/>
      </c>
      <c r="AR10" s="23" t="str">
        <f>IF(ISBLANK('①請求書（控） (複数)'!$AF$9),"",MID('①請求書（控） (複数)'!$AF$9,13,1))</f>
        <v/>
      </c>
      <c r="AS10" s="23"/>
      <c r="AT10" s="29"/>
      <c r="AU10" s="24"/>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row>
    <row r="11" spans="1:123" ht="23.1" customHeight="1">
      <c r="Y11" s="322" t="s">
        <v>149</v>
      </c>
      <c r="Z11" s="322"/>
      <c r="AA11" s="322"/>
      <c r="AB11" s="322"/>
      <c r="AC11" s="322"/>
      <c r="AD11" s="322"/>
      <c r="AE11" s="322"/>
      <c r="AF11" s="322"/>
      <c r="AG11" s="294" t="str">
        <f>IF(ISBLANK('①請求書（控） (複数)'!$AG10),"",'①請求書（控） (複数)'!$AG10)</f>
        <v>佐藤　初</v>
      </c>
      <c r="AH11" s="295"/>
      <c r="AI11" s="295"/>
      <c r="AJ11" s="295"/>
      <c r="AK11" s="295"/>
      <c r="AL11" s="295"/>
      <c r="AM11" s="295"/>
      <c r="AN11" s="295"/>
      <c r="AO11" s="295"/>
      <c r="AP11" s="295"/>
      <c r="AQ11" s="295"/>
      <c r="AR11" s="295"/>
      <c r="AS11" s="295"/>
      <c r="AT11" s="295"/>
      <c r="AU11" s="296"/>
      <c r="AV11" s="60"/>
      <c r="AW11" s="121"/>
      <c r="AX11" s="121"/>
      <c r="AY11" s="121"/>
    </row>
    <row r="12" spans="1:123" ht="23.1" customHeight="1">
      <c r="Y12" s="322" t="s">
        <v>148</v>
      </c>
      <c r="Z12" s="322"/>
      <c r="AA12" s="322"/>
      <c r="AB12" s="322"/>
      <c r="AC12" s="322"/>
      <c r="AD12" s="322"/>
      <c r="AE12" s="322"/>
      <c r="AF12" s="322"/>
      <c r="AG12" s="294" t="str">
        <f>IF(ISBLANK('①請求書（控） (複数)'!$AG11),"",'①請求書（控） (複数)'!$AG11)</f>
        <v>h.hajime@kyouryokukaisya.co.jp</v>
      </c>
      <c r="AH12" s="295"/>
      <c r="AI12" s="295"/>
      <c r="AJ12" s="295"/>
      <c r="AK12" s="295"/>
      <c r="AL12" s="295"/>
      <c r="AM12" s="295"/>
      <c r="AN12" s="295"/>
      <c r="AO12" s="295"/>
      <c r="AP12" s="295"/>
      <c r="AQ12" s="295"/>
      <c r="AR12" s="295"/>
      <c r="AS12" s="295"/>
      <c r="AT12" s="295"/>
      <c r="AU12" s="296"/>
      <c r="CC12" s="60"/>
      <c r="CD12" s="60"/>
      <c r="CQ12" s="26"/>
      <c r="CR12" s="26"/>
      <c r="CS12" s="26"/>
      <c r="CT12" s="26"/>
      <c r="CU12" s="26"/>
      <c r="CV12" s="26"/>
      <c r="DA12" s="21"/>
      <c r="DE12" s="25"/>
      <c r="DF12" s="25"/>
      <c r="DG12" s="25"/>
      <c r="DH12" s="25"/>
      <c r="DI12" s="26"/>
      <c r="DJ12" s="26"/>
      <c r="DK12" s="26"/>
      <c r="DL12" s="26"/>
      <c r="DM12" s="26"/>
      <c r="DN12" s="26"/>
      <c r="DO12" s="26"/>
      <c r="DP12" s="26"/>
      <c r="DS12" s="26"/>
    </row>
    <row r="13" spans="1:123" ht="23.1" customHeight="1">
      <c r="AS13" s="26"/>
      <c r="AT13" s="26"/>
      <c r="AX13" s="60"/>
    </row>
    <row r="14" spans="1:123" ht="23.1" customHeight="1">
      <c r="A14" s="316" t="s">
        <v>37</v>
      </c>
      <c r="B14" s="317"/>
      <c r="C14" s="318"/>
      <c r="D14" s="12">
        <v>1</v>
      </c>
      <c r="E14" s="12" t="s">
        <v>38</v>
      </c>
      <c r="F14" s="12" t="s">
        <v>167</v>
      </c>
      <c r="G14" s="12"/>
      <c r="H14" s="12"/>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112"/>
      <c r="AO14" s="12"/>
      <c r="AP14" s="12"/>
      <c r="AQ14" s="122"/>
      <c r="AS14" s="26"/>
      <c r="AT14" s="26"/>
      <c r="AU14" s="26"/>
      <c r="AV14" s="26"/>
      <c r="BG14" s="121"/>
      <c r="BH14" s="121"/>
      <c r="BI14" s="121"/>
      <c r="BJ14" s="121"/>
      <c r="BK14" s="121"/>
      <c r="BL14" s="121"/>
      <c r="BM14" s="121"/>
      <c r="BN14" s="64"/>
      <c r="BO14" s="64"/>
      <c r="BP14" s="64"/>
      <c r="BQ14" s="64"/>
      <c r="BR14" s="64"/>
      <c r="BS14" s="64"/>
      <c r="BT14" s="64"/>
      <c r="BU14" s="64"/>
    </row>
    <row r="15" spans="1:123" ht="23.1" customHeight="1">
      <c r="A15" s="319"/>
      <c r="B15" s="320"/>
      <c r="C15" s="321"/>
      <c r="D15" s="29">
        <v>2</v>
      </c>
      <c r="E15" s="29" t="s">
        <v>38</v>
      </c>
      <c r="F15" s="29" t="s">
        <v>198</v>
      </c>
      <c r="G15" s="29"/>
      <c r="H15" s="29"/>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17"/>
      <c r="AO15" s="29"/>
      <c r="AP15" s="29"/>
      <c r="AQ15" s="24"/>
      <c r="BG15" s="301" t="s">
        <v>42</v>
      </c>
      <c r="BH15" s="302"/>
      <c r="BI15" s="302"/>
      <c r="BJ15" s="302"/>
      <c r="BK15" s="302"/>
      <c r="BL15" s="302"/>
      <c r="BM15" s="302"/>
      <c r="BN15" s="302"/>
      <c r="BO15" s="302"/>
      <c r="BP15" s="302"/>
      <c r="BQ15" s="302"/>
      <c r="BR15" s="302"/>
      <c r="BS15" s="302"/>
      <c r="BT15" s="302"/>
      <c r="BU15" s="303"/>
    </row>
    <row r="16" spans="1:123" ht="15.75" customHeight="1">
      <c r="A16" s="312" t="s">
        <v>43</v>
      </c>
      <c r="B16" s="204" t="s">
        <v>155</v>
      </c>
      <c r="C16" s="230"/>
      <c r="D16" s="230"/>
      <c r="E16" s="230"/>
      <c r="F16" s="230"/>
      <c r="G16" s="230"/>
      <c r="H16" s="230"/>
      <c r="I16" s="230"/>
      <c r="J16" s="230"/>
      <c r="K16" s="205"/>
      <c r="L16" s="164" t="s">
        <v>104</v>
      </c>
      <c r="M16" s="230"/>
      <c r="N16" s="205"/>
      <c r="O16" s="268" t="s">
        <v>157</v>
      </c>
      <c r="P16" s="269"/>
      <c r="Q16" s="269"/>
      <c r="R16" s="269"/>
      <c r="S16" s="269"/>
      <c r="T16" s="269"/>
      <c r="U16" s="269"/>
      <c r="V16" s="269"/>
      <c r="W16" s="269"/>
      <c r="X16" s="270"/>
      <c r="Y16" s="204" t="s">
        <v>166</v>
      </c>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05"/>
      <c r="BG16" s="264" t="s">
        <v>8</v>
      </c>
      <c r="BH16" s="265"/>
      <c r="BI16" s="204" t="s">
        <v>9</v>
      </c>
      <c r="BJ16" s="230"/>
      <c r="BK16" s="230"/>
      <c r="BL16" s="205"/>
      <c r="BM16" s="264" t="s">
        <v>57</v>
      </c>
      <c r="BN16" s="314"/>
      <c r="BO16" s="314"/>
      <c r="BP16" s="314"/>
      <c r="BQ16" s="314"/>
      <c r="BR16" s="265"/>
      <c r="BS16" s="264" t="s">
        <v>47</v>
      </c>
      <c r="BT16" s="314"/>
      <c r="BU16" s="265"/>
    </row>
    <row r="17" spans="1:73" ht="15.75" customHeight="1">
      <c r="A17" s="313"/>
      <c r="B17" s="206"/>
      <c r="C17" s="231"/>
      <c r="D17" s="231"/>
      <c r="E17" s="231"/>
      <c r="F17" s="231"/>
      <c r="G17" s="231"/>
      <c r="H17" s="231"/>
      <c r="I17" s="231"/>
      <c r="J17" s="231"/>
      <c r="K17" s="207"/>
      <c r="L17" s="206"/>
      <c r="M17" s="231"/>
      <c r="N17" s="207"/>
      <c r="O17" s="271" t="s">
        <v>48</v>
      </c>
      <c r="P17" s="272"/>
      <c r="Q17" s="272"/>
      <c r="R17" s="272"/>
      <c r="S17" s="272"/>
      <c r="T17" s="272"/>
      <c r="U17" s="272"/>
      <c r="V17" s="272"/>
      <c r="W17" s="272"/>
      <c r="X17" s="273"/>
      <c r="Y17" s="206"/>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07"/>
      <c r="BG17" s="266"/>
      <c r="BH17" s="267"/>
      <c r="BI17" s="206"/>
      <c r="BJ17" s="231"/>
      <c r="BK17" s="231"/>
      <c r="BL17" s="207"/>
      <c r="BM17" s="266"/>
      <c r="BN17" s="315"/>
      <c r="BO17" s="315"/>
      <c r="BP17" s="315"/>
      <c r="BQ17" s="315"/>
      <c r="BR17" s="267"/>
      <c r="BS17" s="266"/>
      <c r="BT17" s="315"/>
      <c r="BU17" s="267"/>
    </row>
    <row r="18" spans="1:73" ht="30" customHeight="1">
      <c r="A18" s="31">
        <v>1</v>
      </c>
      <c r="B18" s="48" t="str">
        <f>IF(ISBLANK('①請求書（控） (複数)'!$B17),"",MID('①請求書（控） (複数)'!$B17,1,1))</f>
        <v/>
      </c>
      <c r="C18" s="49" t="str">
        <f>IF(ISBLANK('①請求書（控） (複数)'!$B17),"",MID('①請求書（控） (複数)'!$B17,2,1))</f>
        <v/>
      </c>
      <c r="D18" s="49" t="str">
        <f>IF(ISBLANK('①請求書（控） (複数)'!$B17),"",MID('①請求書（控） (複数)'!$B17,3,1))</f>
        <v/>
      </c>
      <c r="E18" s="49" t="str">
        <f>IF(ISBLANK('①請求書（控） (複数)'!$B17),"",MID('①請求書（控） (複数)'!$B17,4,1))</f>
        <v/>
      </c>
      <c r="F18" s="49" t="str">
        <f>IF(ISBLANK('①請求書（控） (複数)'!$B17),"",MID('①請求書（控） (複数)'!$B17,5,1))</f>
        <v/>
      </c>
      <c r="G18" s="49" t="str">
        <f>IF(ISBLANK('①請求書（控） (複数)'!$B17),"",MID('①請求書（控） (複数)'!$B17,6,1))</f>
        <v/>
      </c>
      <c r="H18" s="49" t="str">
        <f>IF(ISBLANK('①請求書（控） (複数)'!$B17),"",MID('①請求書（控） (複数)'!$B17,7,1))</f>
        <v/>
      </c>
      <c r="I18" s="49" t="str">
        <f>IF(ISBLANK('①請求書（控） (複数)'!$B17),"",MID('①請求書（控） (複数)'!$B17,8,1))</f>
        <v/>
      </c>
      <c r="J18" s="49" t="str">
        <f>IF(ISBLANK('①請求書（控） (複数)'!$B17),"",MID('①請求書（控） (複数)'!$B17,9,1))</f>
        <v/>
      </c>
      <c r="K18" s="50" t="str">
        <f>IF(ISBLANK('①請求書（控） (複数)'!$B17),"",MID('①請求書（控） (複数)'!$B17,10,1))</f>
        <v/>
      </c>
      <c r="L18" s="280" t="str">
        <f>IF(ISBLANK('①請求書（控） (複数)'!$L17),"",'①請求書（控） (複数)'!$L17)</f>
        <v>1</v>
      </c>
      <c r="M18" s="281"/>
      <c r="N18" s="282"/>
      <c r="O18" s="261" t="str">
        <f>IF(ISBLANK('①請求書（控） (複数)'!$O17),"",'①請求書（控） (複数)'!$O17)</f>
        <v/>
      </c>
      <c r="P18" s="262"/>
      <c r="Q18" s="262"/>
      <c r="R18" s="262"/>
      <c r="S18" s="262"/>
      <c r="T18" s="262"/>
      <c r="U18" s="262"/>
      <c r="V18" s="262"/>
      <c r="W18" s="262"/>
      <c r="X18" s="263"/>
      <c r="Y18" s="221" t="str">
        <f>IF(ISBLANK('①請求書（控） (複数)'!$Y17),"",'①請求書（控） (複数)'!$Y17)</f>
        <v/>
      </c>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3"/>
      <c r="BG18" s="216" t="str">
        <f>IF(ISBLANK('①請求書（控） (複数)'!$BG17),"",'①請求書（控） (複数)'!$BG17)</f>
        <v/>
      </c>
      <c r="BH18" s="217"/>
      <c r="BI18" s="218" t="str">
        <f>IF(ISBLANK('①請求書（控） (複数)'!$BI17),"",'①請求書（控） (複数)'!$BI17)</f>
        <v/>
      </c>
      <c r="BJ18" s="219"/>
      <c r="BK18" s="219"/>
      <c r="BL18" s="220"/>
      <c r="BM18" s="323" t="str">
        <f>IF(ISBLANK('①請求書（控） (複数)'!$BM17),"",'①請求書（控） (複数)'!$BM17)</f>
        <v/>
      </c>
      <c r="BN18" s="324"/>
      <c r="BO18" s="324"/>
      <c r="BP18" s="324"/>
      <c r="BQ18" s="324"/>
      <c r="BR18" s="325"/>
      <c r="BS18" s="161">
        <f>IF(ISBLANK('①請求書（控） (複数)'!$BS17),"",'①請求書（控） (複数)'!$BS17)</f>
        <v>0.1</v>
      </c>
      <c r="BT18" s="162"/>
      <c r="BU18" s="163"/>
    </row>
    <row r="19" spans="1:73" ht="30" customHeight="1">
      <c r="A19" s="31">
        <v>2</v>
      </c>
      <c r="B19" s="48" t="str">
        <f>IF(ISBLANK('①請求書（控） (複数)'!$B18),"",MID('①請求書（控） (複数)'!$B18,1,1))</f>
        <v/>
      </c>
      <c r="C19" s="49" t="str">
        <f>IF(ISBLANK('①請求書（控） (複数)'!$B18),"",MID('①請求書（控） (複数)'!$B18,2,1))</f>
        <v/>
      </c>
      <c r="D19" s="49" t="str">
        <f>IF(ISBLANK('①請求書（控） (複数)'!$B18),"",MID('①請求書（控） (複数)'!$B18,3,1))</f>
        <v/>
      </c>
      <c r="E19" s="49" t="str">
        <f>IF(ISBLANK('①請求書（控） (複数)'!$B18),"",MID('①請求書（控） (複数)'!$B18,4,1))</f>
        <v/>
      </c>
      <c r="F19" s="49" t="str">
        <f>IF(ISBLANK('①請求書（控） (複数)'!$B18),"",MID('①請求書（控） (複数)'!$B18,5,1))</f>
        <v/>
      </c>
      <c r="G19" s="49" t="str">
        <f>IF(ISBLANK('①請求書（控） (複数)'!$B18),"",MID('①請求書（控） (複数)'!$B18,6,1))</f>
        <v/>
      </c>
      <c r="H19" s="49" t="str">
        <f>IF(ISBLANK('①請求書（控） (複数)'!$B18),"",MID('①請求書（控） (複数)'!$B18,7,1))</f>
        <v/>
      </c>
      <c r="I19" s="49" t="str">
        <f>IF(ISBLANK('①請求書（控） (複数)'!$B18),"",MID('①請求書（控） (複数)'!$B18,8,1))</f>
        <v/>
      </c>
      <c r="J19" s="49" t="str">
        <f>IF(ISBLANK('①請求書（控） (複数)'!$B18),"",MID('①請求書（控） (複数)'!$B18,9,1))</f>
        <v/>
      </c>
      <c r="K19" s="50" t="str">
        <f>IF(ISBLANK('①請求書（控） (複数)'!$B18),"",MID('①請求書（控） (複数)'!$B18,10,1))</f>
        <v/>
      </c>
      <c r="L19" s="280" t="str">
        <f>IF(ISBLANK('①請求書（控） (複数)'!$L18),"",'①請求書（控） (複数)'!$L18)</f>
        <v/>
      </c>
      <c r="M19" s="281"/>
      <c r="N19" s="282"/>
      <c r="O19" s="261" t="str">
        <f>IF(ISBLANK('①請求書（控） (複数)'!$O18),"",'①請求書（控） (複数)'!$O18)</f>
        <v/>
      </c>
      <c r="P19" s="262"/>
      <c r="Q19" s="262"/>
      <c r="R19" s="262"/>
      <c r="S19" s="262"/>
      <c r="T19" s="262"/>
      <c r="U19" s="262"/>
      <c r="V19" s="262"/>
      <c r="W19" s="262"/>
      <c r="X19" s="263"/>
      <c r="Y19" s="221" t="str">
        <f>IF(ISBLANK('①請求書（控） (複数)'!$Y18),"",'①請求書（控） (複数)'!$Y18)</f>
        <v/>
      </c>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3"/>
      <c r="BG19" s="216" t="str">
        <f>IF(ISBLANK('①請求書（控） (複数)'!$BG18),"",'①請求書（控） (複数)'!$BG18)</f>
        <v/>
      </c>
      <c r="BH19" s="217"/>
      <c r="BI19" s="218" t="str">
        <f>IF(ISBLANK('①請求書（控） (複数)'!$BI18),"",'①請求書（控） (複数)'!$BI18)</f>
        <v/>
      </c>
      <c r="BJ19" s="219"/>
      <c r="BK19" s="219"/>
      <c r="BL19" s="220"/>
      <c r="BM19" s="323">
        <f>IF(ISBLANK('①請求書（控） (複数)'!$BM18),"",'①請求書（控） (複数)'!$BM18)</f>
        <v>0</v>
      </c>
      <c r="BN19" s="324"/>
      <c r="BO19" s="324"/>
      <c r="BP19" s="324"/>
      <c r="BQ19" s="324"/>
      <c r="BR19" s="325"/>
      <c r="BS19" s="161" t="str">
        <f>IF(ISBLANK('①請求書（控） (複数)'!$BS18),"",'①請求書（控） (複数)'!$BS18)</f>
        <v/>
      </c>
      <c r="BT19" s="162"/>
      <c r="BU19" s="163"/>
    </row>
    <row r="20" spans="1:73" ht="30" customHeight="1">
      <c r="A20" s="31">
        <v>3</v>
      </c>
      <c r="B20" s="48" t="str">
        <f>IF(ISBLANK('①請求書（控） (複数)'!$B19),"",MID('①請求書（控） (複数)'!$B19,1,1))</f>
        <v/>
      </c>
      <c r="C20" s="49" t="str">
        <f>IF(ISBLANK('①請求書（控） (複数)'!$B19),"",MID('①請求書（控） (複数)'!$B19,2,1))</f>
        <v/>
      </c>
      <c r="D20" s="49" t="str">
        <f>IF(ISBLANK('①請求書（控） (複数)'!$B19),"",MID('①請求書（控） (複数)'!$B19,3,1))</f>
        <v/>
      </c>
      <c r="E20" s="49" t="str">
        <f>IF(ISBLANK('①請求書（控） (複数)'!$B19),"",MID('①請求書（控） (複数)'!$B19,4,1))</f>
        <v/>
      </c>
      <c r="F20" s="49" t="str">
        <f>IF(ISBLANK('①請求書（控） (複数)'!$B19),"",MID('①請求書（控） (複数)'!$B19,5,1))</f>
        <v/>
      </c>
      <c r="G20" s="49" t="str">
        <f>IF(ISBLANK('①請求書（控） (複数)'!$B19),"",MID('①請求書（控） (複数)'!$B19,6,1))</f>
        <v/>
      </c>
      <c r="H20" s="49" t="str">
        <f>IF(ISBLANK('①請求書（控） (複数)'!$B19),"",MID('①請求書（控） (複数)'!$B19,7,1))</f>
        <v/>
      </c>
      <c r="I20" s="49" t="str">
        <f>IF(ISBLANK('①請求書（控） (複数)'!$B19),"",MID('①請求書（控） (複数)'!$B19,8,1))</f>
        <v/>
      </c>
      <c r="J20" s="49" t="str">
        <f>IF(ISBLANK('①請求書（控） (複数)'!$B19),"",MID('①請求書（控） (複数)'!$B19,9,1))</f>
        <v/>
      </c>
      <c r="K20" s="50" t="str">
        <f>IF(ISBLANK('①請求書（控） (複数)'!$B19),"",MID('①請求書（控） (複数)'!$B19,10,1))</f>
        <v/>
      </c>
      <c r="L20" s="280" t="str">
        <f>IF(ISBLANK('①請求書（控） (複数)'!$L19),"",'①請求書（控） (複数)'!$L19)</f>
        <v/>
      </c>
      <c r="M20" s="281"/>
      <c r="N20" s="282"/>
      <c r="O20" s="261" t="str">
        <f>IF(ISBLANK('①請求書（控） (複数)'!$O19),"",'①請求書（控） (複数)'!$O19)</f>
        <v/>
      </c>
      <c r="P20" s="262"/>
      <c r="Q20" s="262"/>
      <c r="R20" s="262"/>
      <c r="S20" s="262"/>
      <c r="T20" s="262"/>
      <c r="U20" s="262"/>
      <c r="V20" s="262"/>
      <c r="W20" s="262"/>
      <c r="X20" s="263"/>
      <c r="Y20" s="221" t="str">
        <f>IF(ISBLANK('①請求書（控） (複数)'!$Y19),"",'①請求書（控） (複数)'!$Y19)</f>
        <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3"/>
      <c r="BG20" s="216" t="str">
        <f>IF(ISBLANK('①請求書（控） (複数)'!$BG19),"",'①請求書（控） (複数)'!$BG19)</f>
        <v/>
      </c>
      <c r="BH20" s="217"/>
      <c r="BI20" s="218" t="str">
        <f>IF(ISBLANK('①請求書（控） (複数)'!$BI19),"",'①請求書（控） (複数)'!$BI19)</f>
        <v/>
      </c>
      <c r="BJ20" s="219"/>
      <c r="BK20" s="219"/>
      <c r="BL20" s="220"/>
      <c r="BM20" s="323">
        <f>IF(ISBLANK('①請求書（控） (複数)'!$BM19),"",'①請求書（控） (複数)'!$BM19)</f>
        <v>0</v>
      </c>
      <c r="BN20" s="324"/>
      <c r="BO20" s="324"/>
      <c r="BP20" s="324"/>
      <c r="BQ20" s="324"/>
      <c r="BR20" s="325"/>
      <c r="BS20" s="161" t="str">
        <f>IF(ISBLANK('①請求書（控） (複数)'!$BS19),"",'①請求書（控） (複数)'!$BS19)</f>
        <v/>
      </c>
      <c r="BT20" s="162"/>
      <c r="BU20" s="163"/>
    </row>
    <row r="21" spans="1:73" ht="30" customHeight="1">
      <c r="A21" s="31">
        <v>4</v>
      </c>
      <c r="B21" s="48" t="str">
        <f>IF(ISBLANK('①請求書（控） (複数)'!$B20),"",MID('①請求書（控） (複数)'!$B20,1,1))</f>
        <v/>
      </c>
      <c r="C21" s="49" t="str">
        <f>IF(ISBLANK('①請求書（控） (複数)'!$B20),"",MID('①請求書（控） (複数)'!$B20,2,1))</f>
        <v/>
      </c>
      <c r="D21" s="49" t="str">
        <f>IF(ISBLANK('①請求書（控） (複数)'!$B20),"",MID('①請求書（控） (複数)'!$B20,3,1))</f>
        <v/>
      </c>
      <c r="E21" s="49" t="str">
        <f>IF(ISBLANK('①請求書（控） (複数)'!$B20),"",MID('①請求書（控） (複数)'!$B20,4,1))</f>
        <v/>
      </c>
      <c r="F21" s="49" t="str">
        <f>IF(ISBLANK('①請求書（控） (複数)'!$B20),"",MID('①請求書（控） (複数)'!$B20,5,1))</f>
        <v/>
      </c>
      <c r="G21" s="49" t="str">
        <f>IF(ISBLANK('①請求書（控） (複数)'!$B20),"",MID('①請求書（控） (複数)'!$B20,6,1))</f>
        <v/>
      </c>
      <c r="H21" s="49" t="str">
        <f>IF(ISBLANK('①請求書（控） (複数)'!$B20),"",MID('①請求書（控） (複数)'!$B20,7,1))</f>
        <v/>
      </c>
      <c r="I21" s="49" t="str">
        <f>IF(ISBLANK('①請求書（控） (複数)'!$B20),"",MID('①請求書（控） (複数)'!$B20,8,1))</f>
        <v/>
      </c>
      <c r="J21" s="49" t="str">
        <f>IF(ISBLANK('①請求書（控） (複数)'!$B20),"",MID('①請求書（控） (複数)'!$B20,9,1))</f>
        <v/>
      </c>
      <c r="K21" s="50" t="str">
        <f>IF(ISBLANK('①請求書（控） (複数)'!$B20),"",MID('①請求書（控） (複数)'!$B20,10,1))</f>
        <v/>
      </c>
      <c r="L21" s="280" t="str">
        <f>IF(ISBLANK('①請求書（控） (複数)'!$L20),"",'①請求書（控） (複数)'!$L20)</f>
        <v/>
      </c>
      <c r="M21" s="281"/>
      <c r="N21" s="282"/>
      <c r="O21" s="261" t="str">
        <f>IF(ISBLANK('①請求書（控） (複数)'!$O20),"",'①請求書（控） (複数)'!$O20)</f>
        <v/>
      </c>
      <c r="P21" s="262"/>
      <c r="Q21" s="262"/>
      <c r="R21" s="262"/>
      <c r="S21" s="262"/>
      <c r="T21" s="262"/>
      <c r="U21" s="262"/>
      <c r="V21" s="262"/>
      <c r="W21" s="262"/>
      <c r="X21" s="263"/>
      <c r="Y21" s="221" t="str">
        <f>IF(ISBLANK('①請求書（控） (複数)'!$Y20),"",'①請求書（控） (複数)'!$Y20)</f>
        <v/>
      </c>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3"/>
      <c r="BG21" s="216" t="str">
        <f>IF(ISBLANK('①請求書（控） (複数)'!$BG20),"",'①請求書（控） (複数)'!$BG20)</f>
        <v/>
      </c>
      <c r="BH21" s="217"/>
      <c r="BI21" s="218" t="str">
        <f>IF(ISBLANK('①請求書（控） (複数)'!$BI20),"",'①請求書（控） (複数)'!$BI20)</f>
        <v/>
      </c>
      <c r="BJ21" s="219"/>
      <c r="BK21" s="219"/>
      <c r="BL21" s="220"/>
      <c r="BM21" s="323">
        <f>IF(ISBLANK('①請求書（控） (複数)'!$BM20),"",'①請求書（控） (複数)'!$BM20)</f>
        <v>0</v>
      </c>
      <c r="BN21" s="324"/>
      <c r="BO21" s="324"/>
      <c r="BP21" s="324"/>
      <c r="BQ21" s="324"/>
      <c r="BR21" s="325"/>
      <c r="BS21" s="161" t="str">
        <f>IF(ISBLANK('①請求書（控） (複数)'!$BS20),"",'①請求書（控） (複数)'!$BS20)</f>
        <v/>
      </c>
      <c r="BT21" s="162"/>
      <c r="BU21" s="163"/>
    </row>
    <row r="22" spans="1:73" ht="30" customHeight="1">
      <c r="A22" s="31">
        <v>5</v>
      </c>
      <c r="B22" s="48" t="str">
        <f>IF(ISBLANK('①請求書（控） (複数)'!$B21),"",MID('①請求書（控） (複数)'!$B21,1,1))</f>
        <v/>
      </c>
      <c r="C22" s="49" t="str">
        <f>IF(ISBLANK('①請求書（控） (複数)'!$B21),"",MID('①請求書（控） (複数)'!$B21,2,1))</f>
        <v/>
      </c>
      <c r="D22" s="49" t="str">
        <f>IF(ISBLANK('①請求書（控） (複数)'!$B21),"",MID('①請求書（控） (複数)'!$B21,3,1))</f>
        <v/>
      </c>
      <c r="E22" s="49" t="str">
        <f>IF(ISBLANK('①請求書（控） (複数)'!$B21),"",MID('①請求書（控） (複数)'!$B21,4,1))</f>
        <v/>
      </c>
      <c r="F22" s="49" t="str">
        <f>IF(ISBLANK('①請求書（控） (複数)'!$B21),"",MID('①請求書（控） (複数)'!$B21,5,1))</f>
        <v/>
      </c>
      <c r="G22" s="49" t="str">
        <f>IF(ISBLANK('①請求書（控） (複数)'!$B21),"",MID('①請求書（控） (複数)'!$B21,6,1))</f>
        <v/>
      </c>
      <c r="H22" s="49" t="str">
        <f>IF(ISBLANK('①請求書（控） (複数)'!$B21),"",MID('①請求書（控） (複数)'!$B21,7,1))</f>
        <v/>
      </c>
      <c r="I22" s="49" t="str">
        <f>IF(ISBLANK('①請求書（控） (複数)'!$B21),"",MID('①請求書（控） (複数)'!$B21,8,1))</f>
        <v/>
      </c>
      <c r="J22" s="49" t="str">
        <f>IF(ISBLANK('①請求書（控） (複数)'!$B21),"",MID('①請求書（控） (複数)'!$B21,9,1))</f>
        <v/>
      </c>
      <c r="K22" s="50" t="str">
        <f>IF(ISBLANK('①請求書（控） (複数)'!$B21),"",MID('①請求書（控） (複数)'!$B21,10,1))</f>
        <v/>
      </c>
      <c r="L22" s="280" t="str">
        <f>IF(ISBLANK('①請求書（控） (複数)'!$L21),"",'①請求書（控） (複数)'!$L21)</f>
        <v/>
      </c>
      <c r="M22" s="281"/>
      <c r="N22" s="282"/>
      <c r="O22" s="261" t="str">
        <f>IF(ISBLANK('①請求書（控） (複数)'!$O21),"",'①請求書（控） (複数)'!$O21)</f>
        <v/>
      </c>
      <c r="P22" s="262"/>
      <c r="Q22" s="262"/>
      <c r="R22" s="262"/>
      <c r="S22" s="262"/>
      <c r="T22" s="262"/>
      <c r="U22" s="262"/>
      <c r="V22" s="262"/>
      <c r="W22" s="262"/>
      <c r="X22" s="263"/>
      <c r="Y22" s="221" t="str">
        <f>IF(ISBLANK('①請求書（控） (複数)'!$Y21),"",'①請求書（控） (複数)'!$Y21)</f>
        <v/>
      </c>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3"/>
      <c r="BG22" s="216" t="str">
        <f>IF(ISBLANK('①請求書（控） (複数)'!$BG21),"",'①請求書（控） (複数)'!$BG21)</f>
        <v/>
      </c>
      <c r="BH22" s="217"/>
      <c r="BI22" s="218" t="str">
        <f>IF(ISBLANK('①請求書（控） (複数)'!$BI21),"",'①請求書（控） (複数)'!$BI21)</f>
        <v/>
      </c>
      <c r="BJ22" s="219"/>
      <c r="BK22" s="219"/>
      <c r="BL22" s="220"/>
      <c r="BM22" s="323">
        <f>IF(ISBLANK('①請求書（控） (複数)'!$BM21),"",'①請求書（控） (複数)'!$BM21)</f>
        <v>0</v>
      </c>
      <c r="BN22" s="324"/>
      <c r="BO22" s="324"/>
      <c r="BP22" s="324"/>
      <c r="BQ22" s="324"/>
      <c r="BR22" s="325"/>
      <c r="BS22" s="161" t="str">
        <f>IF(ISBLANK('①請求書（控） (複数)'!$BS21),"",'①請求書（控） (複数)'!$BS21)</f>
        <v/>
      </c>
      <c r="BT22" s="162"/>
      <c r="BU22" s="163"/>
    </row>
    <row r="23" spans="1:73" ht="30" customHeight="1">
      <c r="A23" s="31">
        <v>6</v>
      </c>
      <c r="B23" s="48" t="str">
        <f>IF(ISBLANK('①請求書（控） (複数)'!$B22),"",MID('①請求書（控） (複数)'!$B22,1,1))</f>
        <v/>
      </c>
      <c r="C23" s="49" t="str">
        <f>IF(ISBLANK('①請求書（控） (複数)'!$B22),"",MID('①請求書（控） (複数)'!$B22,2,1))</f>
        <v/>
      </c>
      <c r="D23" s="49" t="str">
        <f>IF(ISBLANK('①請求書（控） (複数)'!$B22),"",MID('①請求書（控） (複数)'!$B22,3,1))</f>
        <v/>
      </c>
      <c r="E23" s="49" t="str">
        <f>IF(ISBLANK('①請求書（控） (複数)'!$B22),"",MID('①請求書（控） (複数)'!$B22,4,1))</f>
        <v/>
      </c>
      <c r="F23" s="49" t="str">
        <f>IF(ISBLANK('①請求書（控） (複数)'!$B22),"",MID('①請求書（控） (複数)'!$B22,5,1))</f>
        <v/>
      </c>
      <c r="G23" s="49" t="str">
        <f>IF(ISBLANK('①請求書（控） (複数)'!$B22),"",MID('①請求書（控） (複数)'!$B22,6,1))</f>
        <v/>
      </c>
      <c r="H23" s="49" t="str">
        <f>IF(ISBLANK('①請求書（控） (複数)'!$B22),"",MID('①請求書（控） (複数)'!$B22,7,1))</f>
        <v/>
      </c>
      <c r="I23" s="49" t="str">
        <f>IF(ISBLANK('①請求書（控） (複数)'!$B22),"",MID('①請求書（控） (複数)'!$B22,8,1))</f>
        <v/>
      </c>
      <c r="J23" s="49" t="str">
        <f>IF(ISBLANK('①請求書（控） (複数)'!$B22),"",MID('①請求書（控） (複数)'!$B22,9,1))</f>
        <v/>
      </c>
      <c r="K23" s="50" t="str">
        <f>IF(ISBLANK('①請求書（控） (複数)'!$B22),"",MID('①請求書（控） (複数)'!$B22,10,1))</f>
        <v/>
      </c>
      <c r="L23" s="280" t="str">
        <f>IF(ISBLANK('①請求書（控） (複数)'!$L22),"",'①請求書（控） (複数)'!$L22)</f>
        <v/>
      </c>
      <c r="M23" s="281"/>
      <c r="N23" s="282"/>
      <c r="O23" s="261" t="str">
        <f>IF(ISBLANK('①請求書（控） (複数)'!$O22),"",'①請求書（控） (複数)'!$O22)</f>
        <v/>
      </c>
      <c r="P23" s="262"/>
      <c r="Q23" s="262"/>
      <c r="R23" s="262"/>
      <c r="S23" s="262"/>
      <c r="T23" s="262"/>
      <c r="U23" s="262"/>
      <c r="V23" s="262"/>
      <c r="W23" s="262"/>
      <c r="X23" s="263"/>
      <c r="Y23" s="221" t="str">
        <f>IF(ISBLANK('①請求書（控） (複数)'!$Y22),"",'①請求書（控） (複数)'!$Y22)</f>
        <v/>
      </c>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3"/>
      <c r="BG23" s="216" t="str">
        <f>IF(ISBLANK('①請求書（控） (複数)'!$BG22),"",'①請求書（控） (複数)'!$BG22)</f>
        <v/>
      </c>
      <c r="BH23" s="217"/>
      <c r="BI23" s="218" t="str">
        <f>IF(ISBLANK('①請求書（控） (複数)'!$BI22),"",'①請求書（控） (複数)'!$BI22)</f>
        <v/>
      </c>
      <c r="BJ23" s="219"/>
      <c r="BK23" s="219"/>
      <c r="BL23" s="220"/>
      <c r="BM23" s="323">
        <f>IF(ISBLANK('①請求書（控） (複数)'!$BM22),"",'①請求書（控） (複数)'!$BM22)</f>
        <v>0</v>
      </c>
      <c r="BN23" s="324"/>
      <c r="BO23" s="324"/>
      <c r="BP23" s="324"/>
      <c r="BQ23" s="324"/>
      <c r="BR23" s="325"/>
      <c r="BS23" s="161" t="str">
        <f>IF(ISBLANK('①請求書（控） (複数)'!$BS22),"",'①請求書（控） (複数)'!$BS22)</f>
        <v/>
      </c>
      <c r="BT23" s="162"/>
      <c r="BU23" s="163"/>
    </row>
    <row r="24" spans="1:73" ht="30" customHeight="1">
      <c r="A24" s="31">
        <v>7</v>
      </c>
      <c r="B24" s="48" t="str">
        <f>IF(ISBLANK('①請求書（控） (複数)'!$B23),"",MID('①請求書（控） (複数)'!$B23,1,1))</f>
        <v/>
      </c>
      <c r="C24" s="49" t="str">
        <f>IF(ISBLANK('①請求書（控） (複数)'!$B23),"",MID('①請求書（控） (複数)'!$B23,2,1))</f>
        <v/>
      </c>
      <c r="D24" s="49" t="str">
        <f>IF(ISBLANK('①請求書（控） (複数)'!$B23),"",MID('①請求書（控） (複数)'!$B23,3,1))</f>
        <v/>
      </c>
      <c r="E24" s="49" t="str">
        <f>IF(ISBLANK('①請求書（控） (複数)'!$B23),"",MID('①請求書（控） (複数)'!$B23,4,1))</f>
        <v/>
      </c>
      <c r="F24" s="49" t="str">
        <f>IF(ISBLANK('①請求書（控） (複数)'!$B23),"",MID('①請求書（控） (複数)'!$B23,5,1))</f>
        <v/>
      </c>
      <c r="G24" s="49" t="str">
        <f>IF(ISBLANK('①請求書（控） (複数)'!$B23),"",MID('①請求書（控） (複数)'!$B23,6,1))</f>
        <v/>
      </c>
      <c r="H24" s="49" t="str">
        <f>IF(ISBLANK('①請求書（控） (複数)'!$B23),"",MID('①請求書（控） (複数)'!$B23,7,1))</f>
        <v/>
      </c>
      <c r="I24" s="49" t="str">
        <f>IF(ISBLANK('①請求書（控） (複数)'!$B23),"",MID('①請求書（控） (複数)'!$B23,8,1))</f>
        <v/>
      </c>
      <c r="J24" s="49" t="str">
        <f>IF(ISBLANK('①請求書（控） (複数)'!$B23),"",MID('①請求書（控） (複数)'!$B23,9,1))</f>
        <v/>
      </c>
      <c r="K24" s="50" t="str">
        <f>IF(ISBLANK('①請求書（控） (複数)'!$B23),"",MID('①請求書（控） (複数)'!$B23,10,1))</f>
        <v/>
      </c>
      <c r="L24" s="280" t="str">
        <f>IF(ISBLANK('①請求書（控） (複数)'!$L23),"",'①請求書（控） (複数)'!$L23)</f>
        <v/>
      </c>
      <c r="M24" s="281"/>
      <c r="N24" s="282"/>
      <c r="O24" s="261" t="str">
        <f>IF(ISBLANK('①請求書（控） (複数)'!$O23),"",'①請求書（控） (複数)'!$O23)</f>
        <v/>
      </c>
      <c r="P24" s="262"/>
      <c r="Q24" s="262"/>
      <c r="R24" s="262"/>
      <c r="S24" s="262"/>
      <c r="T24" s="262"/>
      <c r="U24" s="262"/>
      <c r="V24" s="262"/>
      <c r="W24" s="262"/>
      <c r="X24" s="263"/>
      <c r="Y24" s="221" t="str">
        <f>IF(ISBLANK('①請求書（控） (複数)'!$Y23),"",'①請求書（控） (複数)'!$Y23)</f>
        <v/>
      </c>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3"/>
      <c r="BG24" s="216" t="str">
        <f>IF(ISBLANK('①請求書（控） (複数)'!$BG23),"",'①請求書（控） (複数)'!$BG23)</f>
        <v/>
      </c>
      <c r="BH24" s="217"/>
      <c r="BI24" s="218" t="str">
        <f>IF(ISBLANK('①請求書（控） (複数)'!$BI23),"",'①請求書（控） (複数)'!$BI23)</f>
        <v/>
      </c>
      <c r="BJ24" s="219"/>
      <c r="BK24" s="219"/>
      <c r="BL24" s="220"/>
      <c r="BM24" s="323">
        <f>IF(ISBLANK('①請求書（控） (複数)'!$BM23),"",'①請求書（控） (複数)'!$BM23)</f>
        <v>0</v>
      </c>
      <c r="BN24" s="324"/>
      <c r="BO24" s="324"/>
      <c r="BP24" s="324"/>
      <c r="BQ24" s="324"/>
      <c r="BR24" s="325"/>
      <c r="BS24" s="161" t="str">
        <f>IF(ISBLANK('①請求書（控） (複数)'!$BS23),"",'①請求書（控） (複数)'!$BS23)</f>
        <v/>
      </c>
      <c r="BT24" s="162"/>
      <c r="BU24" s="163"/>
    </row>
    <row r="25" spans="1:73" ht="30" customHeight="1">
      <c r="A25" s="31">
        <v>8</v>
      </c>
      <c r="B25" s="48" t="str">
        <f>IF(ISBLANK('①請求書（控） (複数)'!$B24),"",MID('①請求書（控） (複数)'!$B24,1,1))</f>
        <v/>
      </c>
      <c r="C25" s="49" t="str">
        <f>IF(ISBLANK('①請求書（控） (複数)'!$B24),"",MID('①請求書（控） (複数)'!$B24,2,1))</f>
        <v/>
      </c>
      <c r="D25" s="49" t="str">
        <f>IF(ISBLANK('①請求書（控） (複数)'!$B24),"",MID('①請求書（控） (複数)'!$B24,3,1))</f>
        <v/>
      </c>
      <c r="E25" s="49" t="str">
        <f>IF(ISBLANK('①請求書（控） (複数)'!$B24),"",MID('①請求書（控） (複数)'!$B24,4,1))</f>
        <v/>
      </c>
      <c r="F25" s="49" t="str">
        <f>IF(ISBLANK('①請求書（控） (複数)'!$B24),"",MID('①請求書（控） (複数)'!$B24,5,1))</f>
        <v/>
      </c>
      <c r="G25" s="49" t="str">
        <f>IF(ISBLANK('①請求書（控） (複数)'!$B24),"",MID('①請求書（控） (複数)'!$B24,6,1))</f>
        <v/>
      </c>
      <c r="H25" s="49" t="str">
        <f>IF(ISBLANK('①請求書（控） (複数)'!$B24),"",MID('①請求書（控） (複数)'!$B24,7,1))</f>
        <v/>
      </c>
      <c r="I25" s="49" t="str">
        <f>IF(ISBLANK('①請求書（控） (複数)'!$B24),"",MID('①請求書（控） (複数)'!$B24,8,1))</f>
        <v/>
      </c>
      <c r="J25" s="49" t="str">
        <f>IF(ISBLANK('①請求書（控） (複数)'!$B24),"",MID('①請求書（控） (複数)'!$B24,9,1))</f>
        <v/>
      </c>
      <c r="K25" s="50" t="str">
        <f>IF(ISBLANK('①請求書（控） (複数)'!$B24),"",MID('①請求書（控） (複数)'!$B24,10,1))</f>
        <v/>
      </c>
      <c r="L25" s="280" t="str">
        <f>IF(ISBLANK('①請求書（控） (複数)'!$L24),"",'①請求書（控） (複数)'!$L24)</f>
        <v/>
      </c>
      <c r="M25" s="281"/>
      <c r="N25" s="282"/>
      <c r="O25" s="261" t="str">
        <f>IF(ISBLANK('①請求書（控） (複数)'!$O24),"",'①請求書（控） (複数)'!$O24)</f>
        <v/>
      </c>
      <c r="P25" s="262"/>
      <c r="Q25" s="262"/>
      <c r="R25" s="262"/>
      <c r="S25" s="262"/>
      <c r="T25" s="262"/>
      <c r="U25" s="262"/>
      <c r="V25" s="262"/>
      <c r="W25" s="262"/>
      <c r="X25" s="263"/>
      <c r="Y25" s="221" t="str">
        <f>IF(ISBLANK('①請求書（控） (複数)'!$Y24),"",'①請求書（控） (複数)'!$Y24)</f>
        <v/>
      </c>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3"/>
      <c r="BG25" s="216" t="str">
        <f>IF(ISBLANK('①請求書（控） (複数)'!$BG24),"",'①請求書（控） (複数)'!$BG24)</f>
        <v/>
      </c>
      <c r="BH25" s="217"/>
      <c r="BI25" s="218" t="str">
        <f>IF(ISBLANK('①請求書（控） (複数)'!$BI24),"",'①請求書（控） (複数)'!$BI24)</f>
        <v/>
      </c>
      <c r="BJ25" s="219"/>
      <c r="BK25" s="219"/>
      <c r="BL25" s="220"/>
      <c r="BM25" s="323">
        <f>IF(ISBLANK('①請求書（控） (複数)'!$BM24),"",'①請求書（控） (複数)'!$BM24)</f>
        <v>0</v>
      </c>
      <c r="BN25" s="324"/>
      <c r="BO25" s="324"/>
      <c r="BP25" s="324"/>
      <c r="BQ25" s="324"/>
      <c r="BR25" s="325"/>
      <c r="BS25" s="161" t="str">
        <f>IF(ISBLANK('①請求書（控） (複数)'!$BS24),"",'①請求書（控） (複数)'!$BS24)</f>
        <v/>
      </c>
      <c r="BT25" s="162"/>
      <c r="BU25" s="163"/>
    </row>
    <row r="26" spans="1:73" ht="30" customHeight="1">
      <c r="A26" s="31">
        <v>9</v>
      </c>
      <c r="B26" s="48" t="str">
        <f>IF(ISBLANK('①請求書（控） (複数)'!$B25),"",MID('①請求書（控） (複数)'!$B25,1,1))</f>
        <v/>
      </c>
      <c r="C26" s="49" t="str">
        <f>IF(ISBLANK('①請求書（控） (複数)'!$B25),"",MID('①請求書（控） (複数)'!$B25,2,1))</f>
        <v/>
      </c>
      <c r="D26" s="49" t="str">
        <f>IF(ISBLANK('①請求書（控） (複数)'!$B25),"",MID('①請求書（控） (複数)'!$B25,3,1))</f>
        <v/>
      </c>
      <c r="E26" s="49" t="str">
        <f>IF(ISBLANK('①請求書（控） (複数)'!$B25),"",MID('①請求書（控） (複数)'!$B25,4,1))</f>
        <v/>
      </c>
      <c r="F26" s="49" t="str">
        <f>IF(ISBLANK('①請求書（控） (複数)'!$B25),"",MID('①請求書（控） (複数)'!$B25,5,1))</f>
        <v/>
      </c>
      <c r="G26" s="49" t="str">
        <f>IF(ISBLANK('①請求書（控） (複数)'!$B25),"",MID('①請求書（控） (複数)'!$B25,6,1))</f>
        <v/>
      </c>
      <c r="H26" s="49" t="str">
        <f>IF(ISBLANK('①請求書（控） (複数)'!$B25),"",MID('①請求書（控） (複数)'!$B25,7,1))</f>
        <v/>
      </c>
      <c r="I26" s="49" t="str">
        <f>IF(ISBLANK('①請求書（控） (複数)'!$B25),"",MID('①請求書（控） (複数)'!$B25,8,1))</f>
        <v/>
      </c>
      <c r="J26" s="49" t="str">
        <f>IF(ISBLANK('①請求書（控） (複数)'!$B25),"",MID('①請求書（控） (複数)'!$B25,9,1))</f>
        <v/>
      </c>
      <c r="K26" s="50" t="str">
        <f>IF(ISBLANK('①請求書（控） (複数)'!$B25),"",MID('①請求書（控） (複数)'!$B25,10,1))</f>
        <v/>
      </c>
      <c r="L26" s="280" t="str">
        <f>IF(ISBLANK('①請求書（控） (複数)'!$L25),"",'①請求書（控） (複数)'!$L25)</f>
        <v/>
      </c>
      <c r="M26" s="281"/>
      <c r="N26" s="282"/>
      <c r="O26" s="261" t="str">
        <f>IF(ISBLANK('①請求書（控） (複数)'!$O25),"",'①請求書（控） (複数)'!$O25)</f>
        <v/>
      </c>
      <c r="P26" s="262"/>
      <c r="Q26" s="262"/>
      <c r="R26" s="262"/>
      <c r="S26" s="262"/>
      <c r="T26" s="262"/>
      <c r="U26" s="262"/>
      <c r="V26" s="262"/>
      <c r="W26" s="262"/>
      <c r="X26" s="263"/>
      <c r="Y26" s="221" t="str">
        <f>IF(ISBLANK('①請求書（控） (複数)'!$Y25),"",'①請求書（控） (複数)'!$Y25)</f>
        <v/>
      </c>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222"/>
      <c r="BE26" s="222"/>
      <c r="BF26" s="223"/>
      <c r="BG26" s="216" t="str">
        <f>IF(ISBLANK('①請求書（控） (複数)'!$BG25),"",'①請求書（控） (複数)'!$BG25)</f>
        <v/>
      </c>
      <c r="BH26" s="217"/>
      <c r="BI26" s="218" t="str">
        <f>IF(ISBLANK('①請求書（控） (複数)'!$BI25),"",'①請求書（控） (複数)'!$BI25)</f>
        <v/>
      </c>
      <c r="BJ26" s="219"/>
      <c r="BK26" s="219"/>
      <c r="BL26" s="220"/>
      <c r="BM26" s="323">
        <f>IF(ISBLANK('①請求書（控） (複数)'!$BM25),"",'①請求書（控） (複数)'!$BM25)</f>
        <v>0</v>
      </c>
      <c r="BN26" s="324"/>
      <c r="BO26" s="324"/>
      <c r="BP26" s="324"/>
      <c r="BQ26" s="324"/>
      <c r="BR26" s="325"/>
      <c r="BS26" s="161" t="str">
        <f>IF(ISBLANK('①請求書（控） (複数)'!$BS25),"",'①請求書（控） (複数)'!$BS25)</f>
        <v/>
      </c>
      <c r="BT26" s="162"/>
      <c r="BU26" s="163"/>
    </row>
    <row r="27" spans="1:73" ht="30" customHeight="1">
      <c r="A27" s="31">
        <v>10</v>
      </c>
      <c r="B27" s="48" t="str">
        <f>IF(ISBLANK('①請求書（控） (複数)'!$B26),"",MID('①請求書（控） (複数)'!$B26,1,1))</f>
        <v/>
      </c>
      <c r="C27" s="49" t="str">
        <f>IF(ISBLANK('①請求書（控） (複数)'!$B26),"",MID('①請求書（控） (複数)'!$B26,2,1))</f>
        <v/>
      </c>
      <c r="D27" s="49" t="str">
        <f>IF(ISBLANK('①請求書（控） (複数)'!$B26),"",MID('①請求書（控） (複数)'!$B26,3,1))</f>
        <v/>
      </c>
      <c r="E27" s="49" t="str">
        <f>IF(ISBLANK('①請求書（控） (複数)'!$B26),"",MID('①請求書（控） (複数)'!$B26,4,1))</f>
        <v/>
      </c>
      <c r="F27" s="49" t="str">
        <f>IF(ISBLANK('①請求書（控） (複数)'!$B26),"",MID('①請求書（控） (複数)'!$B26,5,1))</f>
        <v/>
      </c>
      <c r="G27" s="49" t="str">
        <f>IF(ISBLANK('①請求書（控） (複数)'!$B26),"",MID('①請求書（控） (複数)'!$B26,6,1))</f>
        <v/>
      </c>
      <c r="H27" s="49" t="str">
        <f>IF(ISBLANK('①請求書（控） (複数)'!$B26),"",MID('①請求書（控） (複数)'!$B26,7,1))</f>
        <v/>
      </c>
      <c r="I27" s="49" t="str">
        <f>IF(ISBLANK('①請求書（控） (複数)'!$B26),"",MID('①請求書（控） (複数)'!$B26,8,1))</f>
        <v/>
      </c>
      <c r="J27" s="49" t="str">
        <f>IF(ISBLANK('①請求書（控） (複数)'!$B26),"",MID('①請求書（控） (複数)'!$B26,9,1))</f>
        <v/>
      </c>
      <c r="K27" s="50" t="str">
        <f>IF(ISBLANK('①請求書（控） (複数)'!$B26),"",MID('①請求書（控） (複数)'!$B26,10,1))</f>
        <v/>
      </c>
      <c r="L27" s="280" t="str">
        <f>IF(ISBLANK('①請求書（控） (複数)'!$L26),"",'①請求書（控） (複数)'!$L26)</f>
        <v/>
      </c>
      <c r="M27" s="281"/>
      <c r="N27" s="282"/>
      <c r="O27" s="261" t="str">
        <f>IF(ISBLANK('①請求書（控） (複数)'!$O26),"",'①請求書（控） (複数)'!$O26)</f>
        <v/>
      </c>
      <c r="P27" s="262"/>
      <c r="Q27" s="262"/>
      <c r="R27" s="262"/>
      <c r="S27" s="262"/>
      <c r="T27" s="262"/>
      <c r="U27" s="262"/>
      <c r="V27" s="262"/>
      <c r="W27" s="262"/>
      <c r="X27" s="263"/>
      <c r="Y27" s="221" t="str">
        <f>IF(ISBLANK('①請求書（控） (複数)'!$Y26),"",'①請求書（控） (複数)'!$Y26)</f>
        <v/>
      </c>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3"/>
      <c r="BG27" s="216" t="str">
        <f>IF(ISBLANK('①請求書（控） (複数)'!$BG26),"",'①請求書（控） (複数)'!$BG26)</f>
        <v/>
      </c>
      <c r="BH27" s="217"/>
      <c r="BI27" s="218" t="str">
        <f>IF(ISBLANK('①請求書（控） (複数)'!$BI26),"",'①請求書（控） (複数)'!$BI26)</f>
        <v/>
      </c>
      <c r="BJ27" s="219"/>
      <c r="BK27" s="219"/>
      <c r="BL27" s="220"/>
      <c r="BM27" s="323">
        <f>IF(ISBLANK('①請求書（控） (複数)'!$BM26),"",'①請求書（控） (複数)'!$BM26)</f>
        <v>0</v>
      </c>
      <c r="BN27" s="324"/>
      <c r="BO27" s="324"/>
      <c r="BP27" s="324"/>
      <c r="BQ27" s="324"/>
      <c r="BR27" s="325"/>
      <c r="BS27" s="161" t="str">
        <f>IF(ISBLANK('①請求書（控） (複数)'!$BS26),"",'①請求書（控） (複数)'!$BS26)</f>
        <v/>
      </c>
      <c r="BT27" s="162"/>
      <c r="BU27" s="163"/>
    </row>
    <row r="28" spans="1:73" ht="30" customHeight="1">
      <c r="A28" s="31">
        <v>11</v>
      </c>
      <c r="B28" s="48" t="str">
        <f>IF(ISBLANK('①請求書（控） (複数)'!$B27),"",MID('①請求書（控） (複数)'!$B27,1,1))</f>
        <v/>
      </c>
      <c r="C28" s="49" t="str">
        <f>IF(ISBLANK('①請求書（控） (複数)'!$B27),"",MID('①請求書（控） (複数)'!$B27,2,1))</f>
        <v/>
      </c>
      <c r="D28" s="49" t="str">
        <f>IF(ISBLANK('①請求書（控） (複数)'!$B27),"",MID('①請求書（控） (複数)'!$B27,3,1))</f>
        <v/>
      </c>
      <c r="E28" s="49" t="str">
        <f>IF(ISBLANK('①請求書（控） (複数)'!$B27),"",MID('①請求書（控） (複数)'!$B27,4,1))</f>
        <v/>
      </c>
      <c r="F28" s="49" t="str">
        <f>IF(ISBLANK('①請求書（控） (複数)'!$B27),"",MID('①請求書（控） (複数)'!$B27,5,1))</f>
        <v/>
      </c>
      <c r="G28" s="49" t="str">
        <f>IF(ISBLANK('①請求書（控） (複数)'!$B27),"",MID('①請求書（控） (複数)'!$B27,6,1))</f>
        <v/>
      </c>
      <c r="H28" s="49" t="str">
        <f>IF(ISBLANK('①請求書（控） (複数)'!$B27),"",MID('①請求書（控） (複数)'!$B27,7,1))</f>
        <v/>
      </c>
      <c r="I28" s="49" t="str">
        <f>IF(ISBLANK('①請求書（控） (複数)'!$B27),"",MID('①請求書（控） (複数)'!$B27,8,1))</f>
        <v/>
      </c>
      <c r="J28" s="49" t="str">
        <f>IF(ISBLANK('①請求書（控） (複数)'!$B27),"",MID('①請求書（控） (複数)'!$B27,9,1))</f>
        <v/>
      </c>
      <c r="K28" s="50" t="str">
        <f>IF(ISBLANK('①請求書（控） (複数)'!$B27),"",MID('①請求書（控） (複数)'!$B27,10,1))</f>
        <v/>
      </c>
      <c r="L28" s="280" t="str">
        <f>IF(ISBLANK('①請求書（控） (複数)'!$L27),"",'①請求書（控） (複数)'!$L27)</f>
        <v/>
      </c>
      <c r="M28" s="281"/>
      <c r="N28" s="282"/>
      <c r="O28" s="261" t="str">
        <f>IF(ISBLANK('①請求書（控） (複数)'!$O27),"",'①請求書（控） (複数)'!$O27)</f>
        <v/>
      </c>
      <c r="P28" s="262"/>
      <c r="Q28" s="262"/>
      <c r="R28" s="262"/>
      <c r="S28" s="262"/>
      <c r="T28" s="262"/>
      <c r="U28" s="262"/>
      <c r="V28" s="262"/>
      <c r="W28" s="262"/>
      <c r="X28" s="263"/>
      <c r="Y28" s="221" t="str">
        <f>IF(ISBLANK('①請求書（控） (複数)'!$Y27),"",'①請求書（控） (複数)'!$Y27)</f>
        <v/>
      </c>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3"/>
      <c r="BG28" s="216" t="str">
        <f>IF(ISBLANK('①請求書（控） (複数)'!$BG27),"",'①請求書（控） (複数)'!$BG27)</f>
        <v/>
      </c>
      <c r="BH28" s="217"/>
      <c r="BI28" s="218" t="str">
        <f>IF(ISBLANK('①請求書（控） (複数)'!$BI27),"",'①請求書（控） (複数)'!$BI27)</f>
        <v/>
      </c>
      <c r="BJ28" s="219"/>
      <c r="BK28" s="219"/>
      <c r="BL28" s="220"/>
      <c r="BM28" s="323">
        <f>IF(ISBLANK('①請求書（控） (複数)'!$BM27),"",'①請求書（控） (複数)'!$BM27)</f>
        <v>0</v>
      </c>
      <c r="BN28" s="324"/>
      <c r="BO28" s="324"/>
      <c r="BP28" s="324"/>
      <c r="BQ28" s="324"/>
      <c r="BR28" s="325"/>
      <c r="BS28" s="161" t="str">
        <f>IF(ISBLANK('①請求書（控） (複数)'!$BS27),"",'①請求書（控） (複数)'!$BS27)</f>
        <v/>
      </c>
      <c r="BT28" s="162"/>
      <c r="BU28" s="163"/>
    </row>
    <row r="29" spans="1:73" ht="30" customHeight="1">
      <c r="A29" s="31">
        <v>12</v>
      </c>
      <c r="B29" s="48" t="str">
        <f>IF(ISBLANK('①請求書（控） (複数)'!$B28),"",MID('①請求書（控） (複数)'!$B28,1,1))</f>
        <v/>
      </c>
      <c r="C29" s="49" t="str">
        <f>IF(ISBLANK('①請求書（控） (複数)'!$B28),"",MID('①請求書（控） (複数)'!$B28,2,1))</f>
        <v/>
      </c>
      <c r="D29" s="49" t="str">
        <f>IF(ISBLANK('①請求書（控） (複数)'!$B28),"",MID('①請求書（控） (複数)'!$B28,3,1))</f>
        <v/>
      </c>
      <c r="E29" s="49" t="str">
        <f>IF(ISBLANK('①請求書（控） (複数)'!$B28),"",MID('①請求書（控） (複数)'!$B28,4,1))</f>
        <v/>
      </c>
      <c r="F29" s="49" t="str">
        <f>IF(ISBLANK('①請求書（控） (複数)'!$B28),"",MID('①請求書（控） (複数)'!$B28,5,1))</f>
        <v/>
      </c>
      <c r="G29" s="49" t="str">
        <f>IF(ISBLANK('①請求書（控） (複数)'!$B28),"",MID('①請求書（控） (複数)'!$B28,6,1))</f>
        <v/>
      </c>
      <c r="H29" s="49" t="str">
        <f>IF(ISBLANK('①請求書（控） (複数)'!$B28),"",MID('①請求書（控） (複数)'!$B28,7,1))</f>
        <v/>
      </c>
      <c r="I29" s="49" t="str">
        <f>IF(ISBLANK('①請求書（控） (複数)'!$B28),"",MID('①請求書（控） (複数)'!$B28,8,1))</f>
        <v/>
      </c>
      <c r="J29" s="49" t="str">
        <f>IF(ISBLANK('①請求書（控） (複数)'!$B28),"",MID('①請求書（控） (複数)'!$B28,9,1))</f>
        <v/>
      </c>
      <c r="K29" s="50" t="str">
        <f>IF(ISBLANK('①請求書（控） (複数)'!$B28),"",MID('①請求書（控） (複数)'!$B28,10,1))</f>
        <v/>
      </c>
      <c r="L29" s="280" t="str">
        <f>IF(ISBLANK('①請求書（控） (複数)'!$L28),"",'①請求書（控） (複数)'!$L28)</f>
        <v/>
      </c>
      <c r="M29" s="281"/>
      <c r="N29" s="282"/>
      <c r="O29" s="261" t="str">
        <f>IF(ISBLANK('①請求書（控） (複数)'!$O28),"",'①請求書（控） (複数)'!$O28)</f>
        <v/>
      </c>
      <c r="P29" s="262"/>
      <c r="Q29" s="262"/>
      <c r="R29" s="262"/>
      <c r="S29" s="262"/>
      <c r="T29" s="262"/>
      <c r="U29" s="262"/>
      <c r="V29" s="262"/>
      <c r="W29" s="262"/>
      <c r="X29" s="263"/>
      <c r="Y29" s="221" t="str">
        <f>IF(ISBLANK('①請求書（控） (複数)'!$Y28),"",'①請求書（控） (複数)'!$Y28)</f>
        <v/>
      </c>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3"/>
      <c r="BG29" s="216" t="str">
        <f>IF(ISBLANK('①請求書（控） (複数)'!$BG28),"",'①請求書（控） (複数)'!$BG28)</f>
        <v/>
      </c>
      <c r="BH29" s="217"/>
      <c r="BI29" s="218" t="str">
        <f>IF(ISBLANK('①請求書（控） (複数)'!$BI28),"",'①請求書（控） (複数)'!$BI28)</f>
        <v/>
      </c>
      <c r="BJ29" s="219"/>
      <c r="BK29" s="219"/>
      <c r="BL29" s="220"/>
      <c r="BM29" s="323">
        <f>IF(ISBLANK('①請求書（控） (複数)'!$BM28),"",'①請求書（控） (複数)'!$BM28)</f>
        <v>0</v>
      </c>
      <c r="BN29" s="324"/>
      <c r="BO29" s="324"/>
      <c r="BP29" s="324"/>
      <c r="BQ29" s="324"/>
      <c r="BR29" s="325"/>
      <c r="BS29" s="161" t="str">
        <f>IF(ISBLANK('①請求書（控） (複数)'!$BS28),"",'①請求書（控） (複数)'!$BS28)</f>
        <v/>
      </c>
      <c r="BT29" s="162"/>
      <c r="BU29" s="163"/>
    </row>
    <row r="30" spans="1:73" ht="30" customHeight="1">
      <c r="A30" s="31">
        <v>13</v>
      </c>
      <c r="B30" s="48" t="str">
        <f>IF(ISBLANK('①請求書（控） (複数)'!$B29),"",MID('①請求書（控） (複数)'!$B29,1,1))</f>
        <v/>
      </c>
      <c r="C30" s="49" t="str">
        <f>IF(ISBLANK('①請求書（控） (複数)'!$B29),"",MID('①請求書（控） (複数)'!$B29,2,1))</f>
        <v/>
      </c>
      <c r="D30" s="49" t="str">
        <f>IF(ISBLANK('①請求書（控） (複数)'!$B29),"",MID('①請求書（控） (複数)'!$B29,3,1))</f>
        <v/>
      </c>
      <c r="E30" s="49" t="str">
        <f>IF(ISBLANK('①請求書（控） (複数)'!$B29),"",MID('①請求書（控） (複数)'!$B29,4,1))</f>
        <v/>
      </c>
      <c r="F30" s="49" t="str">
        <f>IF(ISBLANK('①請求書（控） (複数)'!$B29),"",MID('①請求書（控） (複数)'!$B29,5,1))</f>
        <v/>
      </c>
      <c r="G30" s="49" t="str">
        <f>IF(ISBLANK('①請求書（控） (複数)'!$B29),"",MID('①請求書（控） (複数)'!$B29,6,1))</f>
        <v/>
      </c>
      <c r="H30" s="49" t="str">
        <f>IF(ISBLANK('①請求書（控） (複数)'!$B29),"",MID('①請求書（控） (複数)'!$B29,7,1))</f>
        <v/>
      </c>
      <c r="I30" s="49" t="str">
        <f>IF(ISBLANK('①請求書（控） (複数)'!$B29),"",MID('①請求書（控） (複数)'!$B29,8,1))</f>
        <v/>
      </c>
      <c r="J30" s="49" t="str">
        <f>IF(ISBLANK('①請求書（控） (複数)'!$B29),"",MID('①請求書（控） (複数)'!$B29,9,1))</f>
        <v/>
      </c>
      <c r="K30" s="50" t="str">
        <f>IF(ISBLANK('①請求書（控） (複数)'!$B29),"",MID('①請求書（控） (複数)'!$B29,10,1))</f>
        <v/>
      </c>
      <c r="L30" s="280" t="str">
        <f>IF(ISBLANK('①請求書（控） (複数)'!$L29),"",'①請求書（控） (複数)'!$L29)</f>
        <v/>
      </c>
      <c r="M30" s="281"/>
      <c r="N30" s="282"/>
      <c r="O30" s="261" t="str">
        <f>IF(ISBLANK('①請求書（控） (複数)'!$O29),"",'①請求書（控） (複数)'!$O29)</f>
        <v/>
      </c>
      <c r="P30" s="262"/>
      <c r="Q30" s="262"/>
      <c r="R30" s="262"/>
      <c r="S30" s="262"/>
      <c r="T30" s="262"/>
      <c r="U30" s="262"/>
      <c r="V30" s="262"/>
      <c r="W30" s="262"/>
      <c r="X30" s="263"/>
      <c r="Y30" s="221" t="str">
        <f>IF(ISBLANK('①請求書（控） (複数)'!$Y29),"",'①請求書（控） (複数)'!$Y29)</f>
        <v/>
      </c>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3"/>
      <c r="BG30" s="216" t="str">
        <f>IF(ISBLANK('①請求書（控） (複数)'!$BG29),"",'①請求書（控） (複数)'!$BG29)</f>
        <v/>
      </c>
      <c r="BH30" s="217"/>
      <c r="BI30" s="218" t="str">
        <f>IF(ISBLANK('①請求書（控） (複数)'!$BI29),"",'①請求書（控） (複数)'!$BI29)</f>
        <v/>
      </c>
      <c r="BJ30" s="219"/>
      <c r="BK30" s="219"/>
      <c r="BL30" s="220"/>
      <c r="BM30" s="323">
        <f>IF(ISBLANK('①請求書（控） (複数)'!$BM29),"",'①請求書（控） (複数)'!$BM29)</f>
        <v>0</v>
      </c>
      <c r="BN30" s="324"/>
      <c r="BO30" s="324"/>
      <c r="BP30" s="324"/>
      <c r="BQ30" s="324"/>
      <c r="BR30" s="325"/>
      <c r="BS30" s="161" t="str">
        <f>IF(ISBLANK('①請求書（控） (複数)'!$BS29),"",'①請求書（控） (複数)'!$BS29)</f>
        <v/>
      </c>
      <c r="BT30" s="162"/>
      <c r="BU30" s="163"/>
    </row>
    <row r="31" spans="1:73" ht="30" customHeight="1">
      <c r="A31" s="31">
        <v>14</v>
      </c>
      <c r="B31" s="48" t="str">
        <f>IF(ISBLANK('①請求書（控） (複数)'!$B30),"",MID('①請求書（控） (複数)'!$B30,1,1))</f>
        <v/>
      </c>
      <c r="C31" s="49" t="str">
        <f>IF(ISBLANK('①請求書（控） (複数)'!$B30),"",MID('①請求書（控） (複数)'!$B30,2,1))</f>
        <v/>
      </c>
      <c r="D31" s="49" t="str">
        <f>IF(ISBLANK('①請求書（控） (複数)'!$B30),"",MID('①請求書（控） (複数)'!$B30,3,1))</f>
        <v/>
      </c>
      <c r="E31" s="49" t="str">
        <f>IF(ISBLANK('①請求書（控） (複数)'!$B30),"",MID('①請求書（控） (複数)'!$B30,4,1))</f>
        <v/>
      </c>
      <c r="F31" s="49" t="str">
        <f>IF(ISBLANK('①請求書（控） (複数)'!$B30),"",MID('①請求書（控） (複数)'!$B30,5,1))</f>
        <v/>
      </c>
      <c r="G31" s="49" t="str">
        <f>IF(ISBLANK('①請求書（控） (複数)'!$B30),"",MID('①請求書（控） (複数)'!$B30,6,1))</f>
        <v/>
      </c>
      <c r="H31" s="49" t="str">
        <f>IF(ISBLANK('①請求書（控） (複数)'!$B30),"",MID('①請求書（控） (複数)'!$B30,7,1))</f>
        <v/>
      </c>
      <c r="I31" s="49" t="str">
        <f>IF(ISBLANK('①請求書（控） (複数)'!$B30),"",MID('①請求書（控） (複数)'!$B30,8,1))</f>
        <v/>
      </c>
      <c r="J31" s="49" t="str">
        <f>IF(ISBLANK('①請求書（控） (複数)'!$B30),"",MID('①請求書（控） (複数)'!$B30,9,1))</f>
        <v/>
      </c>
      <c r="K31" s="50" t="str">
        <f>IF(ISBLANK('①請求書（控） (複数)'!$B30),"",MID('①請求書（控） (複数)'!$B30,10,1))</f>
        <v/>
      </c>
      <c r="L31" s="280" t="str">
        <f>IF(ISBLANK('①請求書（控） (複数)'!$L30),"",'①請求書（控） (複数)'!$L30)</f>
        <v/>
      </c>
      <c r="M31" s="281"/>
      <c r="N31" s="282"/>
      <c r="O31" s="261" t="str">
        <f>IF(ISBLANK('①請求書（控） (複数)'!$O30),"",'①請求書（控） (複数)'!$O30)</f>
        <v/>
      </c>
      <c r="P31" s="262"/>
      <c r="Q31" s="262"/>
      <c r="R31" s="262"/>
      <c r="S31" s="262"/>
      <c r="T31" s="262"/>
      <c r="U31" s="262"/>
      <c r="V31" s="262"/>
      <c r="W31" s="262"/>
      <c r="X31" s="263"/>
      <c r="Y31" s="221" t="str">
        <f>IF(ISBLANK('①請求書（控） (複数)'!$Y30),"",'①請求書（控） (複数)'!$Y30)</f>
        <v/>
      </c>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3"/>
      <c r="BG31" s="216" t="str">
        <f>IF(ISBLANK('①請求書（控） (複数)'!$BG30),"",'①請求書（控） (複数)'!$BG30)</f>
        <v/>
      </c>
      <c r="BH31" s="217"/>
      <c r="BI31" s="218" t="str">
        <f>IF(ISBLANK('①請求書（控） (複数)'!$BI30),"",'①請求書（控） (複数)'!$BI30)</f>
        <v/>
      </c>
      <c r="BJ31" s="219"/>
      <c r="BK31" s="219"/>
      <c r="BL31" s="220"/>
      <c r="BM31" s="323">
        <f>IF(ISBLANK('①請求書（控） (複数)'!$BM30),"",'①請求書（控） (複数)'!$BM30)</f>
        <v>0</v>
      </c>
      <c r="BN31" s="324"/>
      <c r="BO31" s="324"/>
      <c r="BP31" s="324"/>
      <c r="BQ31" s="324"/>
      <c r="BR31" s="325"/>
      <c r="BS31" s="161" t="str">
        <f>IF(ISBLANK('①請求書（控） (複数)'!$BS30),"",'①請求書（控） (複数)'!$BS30)</f>
        <v/>
      </c>
      <c r="BT31" s="162"/>
      <c r="BU31" s="163"/>
    </row>
    <row r="32" spans="1:73" ht="24" customHeight="1">
      <c r="AW32" s="60" t="s">
        <v>91</v>
      </c>
      <c r="AX32" s="60"/>
    </row>
  </sheetData>
  <sheetProtection sheet="1" objects="1" scenarios="1"/>
  <mergeCells count="152">
    <mergeCell ref="BS30:BU30"/>
    <mergeCell ref="BG31:BH31"/>
    <mergeCell ref="BI31:BL31"/>
    <mergeCell ref="BM31:BR31"/>
    <mergeCell ref="BS31:BU31"/>
    <mergeCell ref="BG30:BH30"/>
    <mergeCell ref="BI30:BL30"/>
    <mergeCell ref="BM30:BR30"/>
    <mergeCell ref="O30:X30"/>
    <mergeCell ref="O31:X31"/>
    <mergeCell ref="Y30:BF30"/>
    <mergeCell ref="Y31:BF31"/>
    <mergeCell ref="BS28:BU28"/>
    <mergeCell ref="BG29:BH29"/>
    <mergeCell ref="BI29:BL29"/>
    <mergeCell ref="BM29:BR29"/>
    <mergeCell ref="BS29:BU29"/>
    <mergeCell ref="BG28:BH28"/>
    <mergeCell ref="BI28:BL28"/>
    <mergeCell ref="BM28:BR28"/>
    <mergeCell ref="O28:X28"/>
    <mergeCell ref="O29:X29"/>
    <mergeCell ref="Y28:BF28"/>
    <mergeCell ref="Y29:BF29"/>
    <mergeCell ref="BS26:BU26"/>
    <mergeCell ref="BG27:BH27"/>
    <mergeCell ref="BI27:BL27"/>
    <mergeCell ref="BM27:BR27"/>
    <mergeCell ref="BS27:BU27"/>
    <mergeCell ref="BG26:BH26"/>
    <mergeCell ref="BI26:BL26"/>
    <mergeCell ref="BM26:BR26"/>
    <mergeCell ref="O26:X26"/>
    <mergeCell ref="O27:X27"/>
    <mergeCell ref="Y26:BF26"/>
    <mergeCell ref="Y27:BF27"/>
    <mergeCell ref="BS24:BU24"/>
    <mergeCell ref="BG25:BH25"/>
    <mergeCell ref="BI25:BL25"/>
    <mergeCell ref="BM25:BR25"/>
    <mergeCell ref="BS25:BU25"/>
    <mergeCell ref="BG24:BH24"/>
    <mergeCell ref="BI24:BL24"/>
    <mergeCell ref="BM24:BR24"/>
    <mergeCell ref="O24:X24"/>
    <mergeCell ref="O25:X25"/>
    <mergeCell ref="Y24:BF24"/>
    <mergeCell ref="Y25:BF25"/>
    <mergeCell ref="BS22:BU22"/>
    <mergeCell ref="BG23:BH23"/>
    <mergeCell ref="BI23:BL23"/>
    <mergeCell ref="BM23:BR23"/>
    <mergeCell ref="BS23:BU23"/>
    <mergeCell ref="BG22:BH22"/>
    <mergeCell ref="BI22:BL22"/>
    <mergeCell ref="BM22:BR22"/>
    <mergeCell ref="O22:X22"/>
    <mergeCell ref="O23:X23"/>
    <mergeCell ref="Y22:BF22"/>
    <mergeCell ref="Y23:BF23"/>
    <mergeCell ref="BS20:BU20"/>
    <mergeCell ref="BG21:BH21"/>
    <mergeCell ref="BI21:BL21"/>
    <mergeCell ref="BM21:BR21"/>
    <mergeCell ref="BS21:BU21"/>
    <mergeCell ref="BG20:BH20"/>
    <mergeCell ref="BI20:BL20"/>
    <mergeCell ref="BM20:BR20"/>
    <mergeCell ref="O20:X20"/>
    <mergeCell ref="O21:X21"/>
    <mergeCell ref="Y20:BF20"/>
    <mergeCell ref="Y21:BF21"/>
    <mergeCell ref="BS16:BU17"/>
    <mergeCell ref="BG18:BH18"/>
    <mergeCell ref="BI18:BL18"/>
    <mergeCell ref="O18:X18"/>
    <mergeCell ref="Y18:BF18"/>
    <mergeCell ref="BM18:BR18"/>
    <mergeCell ref="BS18:BU18"/>
    <mergeCell ref="BG19:BH19"/>
    <mergeCell ref="BI19:BL19"/>
    <mergeCell ref="BM19:BR19"/>
    <mergeCell ref="BS19:BU19"/>
    <mergeCell ref="O19:X19"/>
    <mergeCell ref="Y19:BF19"/>
    <mergeCell ref="A16:A17"/>
    <mergeCell ref="B16:K17"/>
    <mergeCell ref="BG16:BH17"/>
    <mergeCell ref="BI16:BL17"/>
    <mergeCell ref="Z10:AD10"/>
    <mergeCell ref="O16:X16"/>
    <mergeCell ref="O17:X17"/>
    <mergeCell ref="Y16:BF17"/>
    <mergeCell ref="BM16:BR17"/>
    <mergeCell ref="A14:C15"/>
    <mergeCell ref="L16:N17"/>
    <mergeCell ref="Y11:AF11"/>
    <mergeCell ref="AG11:AU11"/>
    <mergeCell ref="Y12:AF12"/>
    <mergeCell ref="AG12:AU12"/>
    <mergeCell ref="AW8:AZ8"/>
    <mergeCell ref="BA8:BG8"/>
    <mergeCell ref="BH8:BN8"/>
    <mergeCell ref="BO8:BU8"/>
    <mergeCell ref="AB9:AD9"/>
    <mergeCell ref="AT9:AU9"/>
    <mergeCell ref="BG15:BU15"/>
    <mergeCell ref="H4:M5"/>
    <mergeCell ref="N4:O5"/>
    <mergeCell ref="P4:T5"/>
    <mergeCell ref="AW6:AZ6"/>
    <mergeCell ref="BA6:BG6"/>
    <mergeCell ref="BH6:BN6"/>
    <mergeCell ref="BO6:BU6"/>
    <mergeCell ref="AW7:AZ7"/>
    <mergeCell ref="BA7:BG7"/>
    <mergeCell ref="BH7:BN7"/>
    <mergeCell ref="BO7:BU7"/>
    <mergeCell ref="BA4:BG4"/>
    <mergeCell ref="BH4:BN4"/>
    <mergeCell ref="BO4:BU4"/>
    <mergeCell ref="AW5:AZ5"/>
    <mergeCell ref="BA5:BG5"/>
    <mergeCell ref="BH5:BN5"/>
    <mergeCell ref="BO5:BU5"/>
    <mergeCell ref="Y1:AU1"/>
    <mergeCell ref="BJ1:BM1"/>
    <mergeCell ref="BN1:BU1"/>
    <mergeCell ref="Y2:AU2"/>
    <mergeCell ref="BN2:BO2"/>
    <mergeCell ref="BQ2:BR2"/>
    <mergeCell ref="B2:F2"/>
    <mergeCell ref="G2:R2"/>
    <mergeCell ref="L18:N18"/>
    <mergeCell ref="L19:N19"/>
    <mergeCell ref="L20:N20"/>
    <mergeCell ref="L21:N21"/>
    <mergeCell ref="Z5:AA5"/>
    <mergeCell ref="AB5:AF5"/>
    <mergeCell ref="B8:K9"/>
    <mergeCell ref="O8:V8"/>
    <mergeCell ref="L31:N31"/>
    <mergeCell ref="B4:G5"/>
    <mergeCell ref="L22:N22"/>
    <mergeCell ref="L23:N23"/>
    <mergeCell ref="L24:N24"/>
    <mergeCell ref="L25:N25"/>
    <mergeCell ref="L26:N26"/>
    <mergeCell ref="L27:N27"/>
    <mergeCell ref="L28:N28"/>
    <mergeCell ref="L29:N29"/>
    <mergeCell ref="L30:N30"/>
  </mergeCells>
  <phoneticPr fontId="1"/>
  <printOptions horizontalCentered="1"/>
  <pageMargins left="0.23622047244094491" right="0.23622047244094491" top="0.39370078740157483" bottom="0.19685039370078741" header="0.31496062992125984" footer="0.31496062992125984"/>
  <pageSetup paperSize="9" scale="63"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8877C-69E8-4085-81C7-F001ECC18675}">
  <sheetPr codeName="Sheet2">
    <tabColor theme="0" tint="-0.499984740745262"/>
  </sheetPr>
  <dimension ref="A1:BZ41"/>
  <sheetViews>
    <sheetView showGridLines="0" zoomScale="85" zoomScaleNormal="85" zoomScaleSheetLayoutView="85" workbookViewId="0">
      <selection activeCell="V15" sqref="V15:AS16"/>
    </sheetView>
  </sheetViews>
  <sheetFormatPr defaultColWidth="2.75" defaultRowHeight="17.25" customHeight="1"/>
  <cols>
    <col min="1" max="1" width="4.5" style="3" bestFit="1" customWidth="1"/>
    <col min="2" max="70" width="2.625" style="3" customWidth="1"/>
    <col min="71" max="71" width="7.625" style="3" hidden="1" customWidth="1"/>
    <col min="72" max="72" width="11.125" style="3" hidden="1" customWidth="1"/>
    <col min="73" max="73" width="7.625" style="3" hidden="1" customWidth="1"/>
    <col min="74" max="75" width="3.625" style="3" hidden="1" customWidth="1"/>
    <col min="76" max="78" width="2.75" style="3" hidden="1" customWidth="1"/>
    <col min="79" max="81" width="2.75" style="3" customWidth="1"/>
    <col min="82" max="16384" width="2.75" style="3"/>
  </cols>
  <sheetData>
    <row r="1" spans="1:78" ht="36.75" customHeight="1">
      <c r="A1" s="1" t="s">
        <v>20</v>
      </c>
      <c r="B1" s="2"/>
      <c r="C1" s="2"/>
      <c r="D1" s="2"/>
      <c r="E1" s="2"/>
      <c r="F1" s="2"/>
      <c r="G1" s="2"/>
      <c r="H1" s="2"/>
      <c r="I1" s="2"/>
      <c r="J1" s="2"/>
      <c r="K1" s="2"/>
      <c r="L1" s="2"/>
      <c r="M1" s="2"/>
      <c r="N1" s="2"/>
      <c r="O1" s="2"/>
      <c r="P1" s="2"/>
      <c r="Q1" s="2"/>
      <c r="R1" s="2"/>
      <c r="S1" s="2"/>
      <c r="V1" s="240" t="s">
        <v>90</v>
      </c>
      <c r="W1" s="240"/>
      <c r="X1" s="240"/>
      <c r="Y1" s="240"/>
      <c r="Z1" s="240"/>
      <c r="AA1" s="240"/>
      <c r="AB1" s="240"/>
      <c r="AC1" s="240"/>
      <c r="AD1" s="240"/>
      <c r="AE1" s="240"/>
      <c r="AF1" s="240"/>
      <c r="AG1" s="240"/>
      <c r="AH1" s="240"/>
      <c r="AI1" s="240"/>
      <c r="AJ1" s="240"/>
      <c r="AK1" s="240"/>
      <c r="AL1" s="240"/>
      <c r="AM1" s="240"/>
      <c r="AN1" s="240"/>
      <c r="AO1" s="240"/>
      <c r="AP1" s="240"/>
      <c r="AQ1" s="240"/>
      <c r="AR1" s="240"/>
      <c r="BG1" s="235" t="s">
        <v>69</v>
      </c>
      <c r="BH1" s="236"/>
      <c r="BI1" s="236"/>
      <c r="BJ1" s="236"/>
      <c r="BK1" s="363">
        <f>IF(入力欄!A18="",入力欄!B10,"")</f>
        <v>45138</v>
      </c>
      <c r="BL1" s="364"/>
      <c r="BM1" s="364"/>
      <c r="BN1" s="364"/>
      <c r="BO1" s="364"/>
      <c r="BP1" s="364"/>
      <c r="BQ1" s="364"/>
      <c r="BR1" s="365"/>
    </row>
    <row r="2" spans="1:78" ht="23.1" customHeight="1">
      <c r="A2" s="278" t="s">
        <v>98</v>
      </c>
      <c r="B2" s="253"/>
      <c r="C2" s="253"/>
      <c r="D2" s="253"/>
      <c r="E2" s="279"/>
      <c r="F2" s="280" t="s">
        <v>99</v>
      </c>
      <c r="G2" s="281"/>
      <c r="H2" s="281"/>
      <c r="I2" s="281"/>
      <c r="J2" s="281"/>
      <c r="K2" s="281"/>
      <c r="L2" s="281"/>
      <c r="M2" s="281"/>
      <c r="N2" s="282"/>
      <c r="O2" s="4"/>
      <c r="P2" s="4"/>
      <c r="Q2" s="4"/>
      <c r="R2" s="4"/>
      <c r="S2" s="4"/>
      <c r="V2" s="292" t="s">
        <v>92</v>
      </c>
      <c r="W2" s="292"/>
      <c r="X2" s="292"/>
      <c r="Y2" s="292"/>
      <c r="Z2" s="292"/>
      <c r="AA2" s="292"/>
      <c r="AB2" s="292"/>
      <c r="AC2" s="292"/>
      <c r="AD2" s="292"/>
      <c r="AE2" s="292"/>
      <c r="AF2" s="292"/>
      <c r="AG2" s="292"/>
      <c r="AH2" s="292"/>
      <c r="AI2" s="292"/>
      <c r="AJ2" s="292"/>
      <c r="AK2" s="292"/>
      <c r="AL2" s="292"/>
      <c r="AM2" s="292"/>
      <c r="AN2" s="292"/>
      <c r="AO2" s="292"/>
      <c r="AP2" s="292"/>
      <c r="AQ2" s="292"/>
      <c r="AR2" s="292"/>
      <c r="BG2" s="56"/>
      <c r="BH2" s="57"/>
      <c r="BI2" s="57"/>
      <c r="BJ2" s="58" t="s">
        <v>61</v>
      </c>
      <c r="BK2" s="253"/>
      <c r="BL2" s="253"/>
      <c r="BM2" s="57" t="s">
        <v>62</v>
      </c>
      <c r="BN2" s="371">
        <f>COUNTA(AV17,AS23,AS29)</f>
        <v>1</v>
      </c>
      <c r="BO2" s="371"/>
      <c r="BP2" s="57" t="s">
        <v>63</v>
      </c>
      <c r="BQ2" s="57"/>
      <c r="BR2" s="59"/>
    </row>
    <row r="3" spans="1:78" ht="23.1" customHeight="1">
      <c r="A3" s="4"/>
      <c r="B3" s="4"/>
      <c r="C3" s="4"/>
      <c r="D3" s="4"/>
      <c r="E3" s="4"/>
      <c r="F3" s="4"/>
      <c r="G3" s="4"/>
      <c r="H3" s="4"/>
      <c r="I3" s="4"/>
      <c r="J3" s="4"/>
      <c r="K3" s="4"/>
      <c r="L3" s="4"/>
      <c r="M3" s="4"/>
      <c r="N3" s="4"/>
      <c r="O3" s="4"/>
      <c r="P3" s="4"/>
      <c r="Q3" s="4"/>
      <c r="R3" s="4"/>
      <c r="S3" s="4"/>
      <c r="V3" s="95"/>
      <c r="W3" s="95"/>
      <c r="X3" s="95"/>
      <c r="Y3" s="95"/>
      <c r="Z3" s="95"/>
      <c r="AA3" s="95"/>
      <c r="AB3" s="95"/>
      <c r="AC3" s="95"/>
      <c r="AD3" s="95"/>
      <c r="AE3" s="95"/>
      <c r="AF3" s="95"/>
      <c r="AG3" s="95"/>
      <c r="AH3" s="95"/>
      <c r="AI3" s="95"/>
      <c r="AJ3" s="95"/>
      <c r="AK3" s="95"/>
      <c r="AL3" s="95"/>
      <c r="AM3" s="95"/>
      <c r="AN3" s="95"/>
      <c r="AO3" s="95"/>
      <c r="AP3" s="95"/>
      <c r="AQ3" s="95"/>
      <c r="AR3" s="95"/>
      <c r="BG3" s="57"/>
      <c r="BH3" s="57"/>
      <c r="BI3" s="57"/>
      <c r="BJ3" s="58"/>
      <c r="BK3" s="86"/>
      <c r="BL3" s="86"/>
      <c r="BM3" s="57"/>
      <c r="BN3" s="123"/>
      <c r="BO3" s="123"/>
      <c r="BP3" s="57"/>
      <c r="BQ3" s="57"/>
      <c r="BR3" s="59"/>
    </row>
    <row r="4" spans="1:78" ht="23.1" customHeight="1">
      <c r="A4" s="297" t="s">
        <v>80</v>
      </c>
      <c r="B4" s="298"/>
      <c r="C4" s="298"/>
      <c r="D4" s="298"/>
      <c r="E4" s="298"/>
      <c r="F4" s="334"/>
      <c r="G4" s="332" t="str">
        <f>入力欄!B11</f>
        <v>北陸営業所</v>
      </c>
      <c r="H4" s="328"/>
      <c r="I4" s="328"/>
      <c r="J4" s="328"/>
      <c r="K4" s="328"/>
      <c r="L4" s="329"/>
      <c r="M4" s="194" t="s">
        <v>95</v>
      </c>
      <c r="N4" s="284"/>
      <c r="O4" s="328" t="str">
        <f>IF(入力欄!A18="",入力欄!B12,"")</f>
        <v>田中</v>
      </c>
      <c r="P4" s="328"/>
      <c r="Q4" s="328"/>
      <c r="R4" s="328"/>
      <c r="S4" s="329"/>
      <c r="V4" s="7"/>
      <c r="W4" s="8"/>
      <c r="X4" s="57" t="s">
        <v>76</v>
      </c>
      <c r="Y4" s="8"/>
      <c r="Z4" s="8"/>
      <c r="AA4" s="8"/>
      <c r="AB4" s="8"/>
      <c r="AC4" s="8"/>
      <c r="AD4" s="8"/>
      <c r="AE4" s="8"/>
      <c r="AF4" s="8"/>
      <c r="AG4" s="8"/>
      <c r="AH4" s="8"/>
      <c r="AI4" s="8"/>
      <c r="AJ4" s="8"/>
      <c r="AK4" s="8"/>
      <c r="AL4" s="8"/>
      <c r="AM4" s="8"/>
      <c r="AN4" s="8"/>
      <c r="AO4" s="8"/>
      <c r="AP4" s="8"/>
      <c r="AQ4" s="8"/>
      <c r="AR4" s="9"/>
      <c r="AX4" s="179" t="s">
        <v>57</v>
      </c>
      <c r="AY4" s="180"/>
      <c r="AZ4" s="180"/>
      <c r="BA4" s="180"/>
      <c r="BB4" s="180"/>
      <c r="BC4" s="180"/>
      <c r="BD4" s="181"/>
      <c r="BE4" s="179" t="s">
        <v>21</v>
      </c>
      <c r="BF4" s="180"/>
      <c r="BG4" s="180"/>
      <c r="BH4" s="180"/>
      <c r="BI4" s="180"/>
      <c r="BJ4" s="180"/>
      <c r="BK4" s="181"/>
      <c r="BL4" s="179" t="s">
        <v>58</v>
      </c>
      <c r="BM4" s="180"/>
      <c r="BN4" s="180"/>
      <c r="BO4" s="180"/>
      <c r="BP4" s="180"/>
      <c r="BQ4" s="180"/>
      <c r="BR4" s="181"/>
    </row>
    <row r="5" spans="1:78" ht="23.1" customHeight="1">
      <c r="A5" s="299"/>
      <c r="B5" s="300"/>
      <c r="C5" s="300"/>
      <c r="D5" s="300"/>
      <c r="E5" s="300"/>
      <c r="F5" s="335"/>
      <c r="G5" s="333"/>
      <c r="H5" s="330"/>
      <c r="I5" s="330"/>
      <c r="J5" s="330"/>
      <c r="K5" s="330"/>
      <c r="L5" s="331"/>
      <c r="M5" s="196"/>
      <c r="N5" s="285"/>
      <c r="O5" s="330"/>
      <c r="P5" s="330"/>
      <c r="Q5" s="330"/>
      <c r="R5" s="330"/>
      <c r="S5" s="331"/>
      <c r="V5" s="10"/>
      <c r="W5" s="290" t="s">
        <v>22</v>
      </c>
      <c r="X5" s="290"/>
      <c r="Y5" s="366" t="str">
        <f>IF(入力欄!A18="",入力欄!B2,"")</f>
        <v>712-8043</v>
      </c>
      <c r="Z5" s="366"/>
      <c r="AA5" s="366"/>
      <c r="AB5" s="366"/>
      <c r="AC5" s="366"/>
      <c r="AD5" s="11"/>
      <c r="AE5" s="11"/>
      <c r="AF5" s="11"/>
      <c r="AG5" s="11"/>
      <c r="AH5" s="11"/>
      <c r="AI5" s="11"/>
      <c r="AJ5" s="11"/>
      <c r="AK5" s="11"/>
      <c r="AL5" s="11"/>
      <c r="AM5" s="11"/>
      <c r="AN5" s="11"/>
      <c r="AO5" s="12"/>
      <c r="AP5" s="12"/>
      <c r="AQ5" s="12"/>
      <c r="AR5" s="13"/>
      <c r="AT5" s="244" t="s">
        <v>24</v>
      </c>
      <c r="AU5" s="245"/>
      <c r="AV5" s="245"/>
      <c r="AW5" s="246"/>
      <c r="AX5" s="232">
        <f>BS32</f>
        <v>1000000.1599999999</v>
      </c>
      <c r="AY5" s="233"/>
      <c r="AZ5" s="233"/>
      <c r="BA5" s="233"/>
      <c r="BB5" s="233"/>
      <c r="BC5" s="233"/>
      <c r="BD5" s="234"/>
      <c r="BE5" s="232">
        <f>ROUND(AX5*10%,0)</f>
        <v>100000</v>
      </c>
      <c r="BF5" s="233"/>
      <c r="BG5" s="233"/>
      <c r="BH5" s="233"/>
      <c r="BI5" s="233"/>
      <c r="BJ5" s="233"/>
      <c r="BK5" s="234"/>
      <c r="BL5" s="232">
        <f>SUM(AX5,BE5)</f>
        <v>1100000.1599999999</v>
      </c>
      <c r="BM5" s="233"/>
      <c r="BN5" s="233"/>
      <c r="BO5" s="233"/>
      <c r="BP5" s="233"/>
      <c r="BQ5" s="233"/>
      <c r="BR5" s="234"/>
    </row>
    <row r="6" spans="1:78" ht="23.1" customHeight="1">
      <c r="E6" s="124"/>
      <c r="F6" s="124"/>
      <c r="G6" s="124"/>
      <c r="H6" s="124"/>
      <c r="T6" s="14"/>
      <c r="V6" s="15"/>
      <c r="W6" s="367" t="str">
        <f>IF(入力欄!A18="",入力欄!B3,"")</f>
        <v>〇〇県〇〇市△△1丁目1-1</v>
      </c>
      <c r="X6" s="367"/>
      <c r="Y6" s="367"/>
      <c r="Z6" s="367"/>
      <c r="AA6" s="367"/>
      <c r="AB6" s="367"/>
      <c r="AC6" s="367"/>
      <c r="AD6" s="367"/>
      <c r="AE6" s="367"/>
      <c r="AF6" s="367"/>
      <c r="AG6" s="367"/>
      <c r="AH6" s="367"/>
      <c r="AI6" s="367"/>
      <c r="AJ6" s="367"/>
      <c r="AK6" s="367"/>
      <c r="AL6" s="367"/>
      <c r="AM6" s="367"/>
      <c r="AN6" s="367"/>
      <c r="AO6" s="367"/>
      <c r="AP6" s="367"/>
      <c r="AQ6" s="367"/>
      <c r="AR6" s="16"/>
      <c r="AT6" s="244" t="s">
        <v>23</v>
      </c>
      <c r="AU6" s="245"/>
      <c r="AV6" s="245"/>
      <c r="AW6" s="246"/>
      <c r="AX6" s="232">
        <f>BT32</f>
        <v>0.2</v>
      </c>
      <c r="AY6" s="233"/>
      <c r="AZ6" s="233"/>
      <c r="BA6" s="233"/>
      <c r="BB6" s="233"/>
      <c r="BC6" s="233"/>
      <c r="BD6" s="234"/>
      <c r="BE6" s="232">
        <f>ROUND(AX6*8%,0)</f>
        <v>0</v>
      </c>
      <c r="BF6" s="233"/>
      <c r="BG6" s="233"/>
      <c r="BH6" s="233"/>
      <c r="BI6" s="233"/>
      <c r="BJ6" s="233"/>
      <c r="BK6" s="234"/>
      <c r="BL6" s="232">
        <f>SUM(AX6,BE6)</f>
        <v>0.2</v>
      </c>
      <c r="BM6" s="233"/>
      <c r="BN6" s="233"/>
      <c r="BO6" s="233"/>
      <c r="BP6" s="233"/>
      <c r="BQ6" s="233"/>
      <c r="BR6" s="234"/>
    </row>
    <row r="7" spans="1:78" ht="23.1" customHeight="1">
      <c r="V7" s="15"/>
      <c r="W7" s="367" t="str">
        <f>IF(入力欄!A18="",入力欄!B4,"")</f>
        <v>株式会社〇〇建設</v>
      </c>
      <c r="X7" s="367"/>
      <c r="Y7" s="367"/>
      <c r="Z7" s="367"/>
      <c r="AA7" s="367"/>
      <c r="AB7" s="367"/>
      <c r="AC7" s="367"/>
      <c r="AD7" s="367"/>
      <c r="AE7" s="367"/>
      <c r="AF7" s="367"/>
      <c r="AG7" s="367"/>
      <c r="AH7" s="367"/>
      <c r="AI7" s="367"/>
      <c r="AJ7" s="367"/>
      <c r="AK7" s="367"/>
      <c r="AL7" s="367"/>
      <c r="AM7" s="367"/>
      <c r="AN7" s="367"/>
      <c r="AO7" s="367"/>
      <c r="AP7" s="367"/>
      <c r="AQ7" s="367"/>
      <c r="AR7" s="16"/>
      <c r="AT7" s="244" t="s">
        <v>25</v>
      </c>
      <c r="AU7" s="245"/>
      <c r="AV7" s="245"/>
      <c r="AW7" s="246"/>
      <c r="AX7" s="232">
        <f>BU32</f>
        <v>0</v>
      </c>
      <c r="AY7" s="233"/>
      <c r="AZ7" s="233"/>
      <c r="BA7" s="233"/>
      <c r="BB7" s="233"/>
      <c r="BC7" s="233"/>
      <c r="BD7" s="234"/>
      <c r="BE7" s="275"/>
      <c r="BF7" s="276"/>
      <c r="BG7" s="276"/>
      <c r="BH7" s="276"/>
      <c r="BI7" s="276"/>
      <c r="BJ7" s="276"/>
      <c r="BK7" s="277"/>
      <c r="BL7" s="232">
        <f>SUM(AX7,BE7)</f>
        <v>0</v>
      </c>
      <c r="BM7" s="233"/>
      <c r="BN7" s="233"/>
      <c r="BO7" s="233"/>
      <c r="BP7" s="233"/>
      <c r="BQ7" s="233"/>
      <c r="BR7" s="234"/>
    </row>
    <row r="8" spans="1:78" ht="23.1" customHeight="1">
      <c r="B8" s="194" t="s">
        <v>158</v>
      </c>
      <c r="C8" s="195"/>
      <c r="D8" s="195"/>
      <c r="E8" s="195"/>
      <c r="F8" s="195"/>
      <c r="G8" s="195"/>
      <c r="H8" s="195"/>
      <c r="I8" s="195"/>
      <c r="J8" s="195"/>
      <c r="K8" s="284"/>
      <c r="L8" s="286"/>
      <c r="M8" s="286"/>
      <c r="N8" s="286"/>
      <c r="O8" s="286"/>
      <c r="P8" s="286"/>
      <c r="Q8" s="286"/>
      <c r="R8" s="286"/>
      <c r="S8" s="286"/>
      <c r="V8" s="15"/>
      <c r="W8" s="367"/>
      <c r="X8" s="367"/>
      <c r="Y8" s="367"/>
      <c r="Z8" s="367"/>
      <c r="AA8" s="367"/>
      <c r="AB8" s="367"/>
      <c r="AC8" s="367"/>
      <c r="AD8" s="367"/>
      <c r="AE8" s="367"/>
      <c r="AF8" s="367"/>
      <c r="AG8" s="367"/>
      <c r="AH8" s="367"/>
      <c r="AI8" s="367"/>
      <c r="AJ8" s="367"/>
      <c r="AK8" s="367"/>
      <c r="AL8" s="367"/>
      <c r="AM8" s="367"/>
      <c r="AN8" s="367"/>
      <c r="AO8" s="367"/>
      <c r="AP8" s="367"/>
      <c r="AQ8" s="367"/>
      <c r="AR8" s="16"/>
      <c r="AT8" s="244" t="s">
        <v>28</v>
      </c>
      <c r="AU8" s="245"/>
      <c r="AV8" s="245"/>
      <c r="AW8" s="246"/>
      <c r="AX8" s="254">
        <f>SUM(AX5:BD7)</f>
        <v>1000000.3599999999</v>
      </c>
      <c r="AY8" s="255"/>
      <c r="AZ8" s="255"/>
      <c r="BA8" s="255"/>
      <c r="BB8" s="255"/>
      <c r="BC8" s="255"/>
      <c r="BD8" s="256"/>
      <c r="BE8" s="254">
        <f>SUM(BE5:BK7)</f>
        <v>100000</v>
      </c>
      <c r="BF8" s="255"/>
      <c r="BG8" s="255"/>
      <c r="BH8" s="255"/>
      <c r="BI8" s="255"/>
      <c r="BJ8" s="255"/>
      <c r="BK8" s="256"/>
      <c r="BL8" s="254">
        <f>SUM(AX8,BE8)</f>
        <v>1100000.3599999999</v>
      </c>
      <c r="BM8" s="255"/>
      <c r="BN8" s="255"/>
      <c r="BO8" s="255"/>
      <c r="BP8" s="255"/>
      <c r="BQ8" s="255"/>
      <c r="BR8" s="256"/>
    </row>
    <row r="9" spans="1:78" ht="23.1" customHeight="1">
      <c r="B9" s="196"/>
      <c r="C9" s="197"/>
      <c r="D9" s="197"/>
      <c r="E9" s="197"/>
      <c r="F9" s="197"/>
      <c r="G9" s="197"/>
      <c r="H9" s="197"/>
      <c r="I9" s="197"/>
      <c r="J9" s="197"/>
      <c r="K9" s="285"/>
      <c r="L9" s="5"/>
      <c r="M9" s="60"/>
      <c r="N9" s="60"/>
      <c r="O9" s="96"/>
      <c r="P9" s="60"/>
      <c r="Q9" s="96"/>
      <c r="R9" s="60"/>
      <c r="S9" s="96"/>
      <c r="V9" s="15"/>
      <c r="Y9" s="287" t="s">
        <v>33</v>
      </c>
      <c r="Z9" s="287"/>
      <c r="AA9" s="287"/>
      <c r="AB9" s="367" t="str">
        <f>IF(入力欄!A18="",入力欄!B7,"")</f>
        <v>000-0000-0000</v>
      </c>
      <c r="AC9" s="367"/>
      <c r="AD9" s="367"/>
      <c r="AE9" s="367"/>
      <c r="AF9" s="367"/>
      <c r="AG9" s="367"/>
      <c r="AH9" s="367"/>
      <c r="AI9" s="367"/>
      <c r="AJ9" s="367"/>
      <c r="AK9" s="367"/>
      <c r="AL9" s="367"/>
      <c r="AM9" s="367"/>
      <c r="AN9" s="367"/>
      <c r="AO9" s="367"/>
      <c r="AP9" s="367"/>
      <c r="AQ9" s="125"/>
      <c r="AR9" s="126"/>
      <c r="BT9" s="98" t="s">
        <v>47</v>
      </c>
    </row>
    <row r="10" spans="1:78" ht="23.1" customHeight="1">
      <c r="B10" s="368" t="str">
        <f>IF(入力欄!A18="",LEFT(入力欄!B1,7),"")</f>
        <v>5386501</v>
      </c>
      <c r="C10" s="369"/>
      <c r="D10" s="369"/>
      <c r="E10" s="369"/>
      <c r="F10" s="369"/>
      <c r="G10" s="369"/>
      <c r="H10" s="370"/>
      <c r="I10" s="51" t="s">
        <v>35</v>
      </c>
      <c r="J10" s="48">
        <v>0</v>
      </c>
      <c r="K10" s="50">
        <v>5</v>
      </c>
      <c r="L10" s="60"/>
      <c r="M10" s="60"/>
      <c r="N10" s="60"/>
      <c r="O10" s="60"/>
      <c r="P10" s="60"/>
      <c r="Q10" s="60"/>
      <c r="R10" s="60"/>
      <c r="S10" s="60"/>
      <c r="T10" s="21"/>
      <c r="V10" s="22"/>
      <c r="W10" s="274" t="s">
        <v>36</v>
      </c>
      <c r="X10" s="274"/>
      <c r="Y10" s="274"/>
      <c r="Z10" s="274"/>
      <c r="AA10" s="274"/>
      <c r="AB10" s="23" t="s">
        <v>55</v>
      </c>
      <c r="AC10" s="375">
        <f>IF(入力欄!A18="",入力欄!B8,"")</f>
        <v>1234567890123</v>
      </c>
      <c r="AD10" s="375"/>
      <c r="AE10" s="375"/>
      <c r="AF10" s="375"/>
      <c r="AG10" s="375"/>
      <c r="AH10" s="375"/>
      <c r="AI10" s="375"/>
      <c r="AJ10" s="375"/>
      <c r="AK10" s="375"/>
      <c r="AL10" s="375"/>
      <c r="AM10" s="375"/>
      <c r="AN10" s="375"/>
      <c r="AO10" s="375"/>
      <c r="AP10" s="375"/>
      <c r="AQ10" s="375"/>
      <c r="AR10" s="24"/>
      <c r="AT10" s="372" t="str">
        <f>IF(O4="","㈱ナカボーテック担当者名を記入ください","")</f>
        <v/>
      </c>
      <c r="AU10" s="373"/>
      <c r="AV10" s="373"/>
      <c r="AW10" s="373"/>
      <c r="AX10" s="373"/>
      <c r="AY10" s="373"/>
      <c r="AZ10" s="373"/>
      <c r="BA10" s="373"/>
      <c r="BB10" s="373"/>
      <c r="BC10" s="373"/>
      <c r="BD10" s="373"/>
      <c r="BE10" s="373"/>
      <c r="BF10" s="373"/>
      <c r="BG10" s="373"/>
      <c r="BH10" s="373"/>
      <c r="BI10" s="373"/>
      <c r="BJ10" s="373"/>
      <c r="BK10" s="373"/>
      <c r="BL10" s="373"/>
      <c r="BM10" s="373"/>
      <c r="BN10" s="373"/>
      <c r="BO10" s="373"/>
      <c r="BP10" s="373"/>
      <c r="BQ10" s="373"/>
      <c r="BR10" s="374"/>
      <c r="BT10" s="98"/>
    </row>
    <row r="11" spans="1:78" ht="23.1" customHeight="1">
      <c r="B11" s="127"/>
      <c r="C11" s="127"/>
      <c r="D11" s="127"/>
      <c r="E11" s="127"/>
      <c r="F11" s="127"/>
      <c r="G11" s="127"/>
      <c r="H11" s="127"/>
      <c r="I11" s="120"/>
      <c r="J11" s="120"/>
      <c r="K11" s="120"/>
      <c r="L11" s="60"/>
      <c r="M11" s="60"/>
      <c r="N11" s="60"/>
      <c r="O11" s="60"/>
      <c r="P11" s="60"/>
      <c r="Q11" s="60"/>
      <c r="R11" s="60"/>
      <c r="S11" s="60"/>
      <c r="T11" s="21"/>
      <c r="V11" s="322" t="s">
        <v>149</v>
      </c>
      <c r="W11" s="322"/>
      <c r="X11" s="322"/>
      <c r="Y11" s="322"/>
      <c r="Z11" s="322"/>
      <c r="AA11" s="322"/>
      <c r="AB11" s="322"/>
      <c r="AC11" s="322"/>
      <c r="AD11" s="426" t="str">
        <f>IF(入力欄!B5="","",入力欄!B5)</f>
        <v>佐藤　初</v>
      </c>
      <c r="AE11" s="427"/>
      <c r="AF11" s="427"/>
      <c r="AG11" s="427"/>
      <c r="AH11" s="427"/>
      <c r="AI11" s="427"/>
      <c r="AJ11" s="427"/>
      <c r="AK11" s="427"/>
      <c r="AL11" s="427"/>
      <c r="AM11" s="427"/>
      <c r="AN11" s="427"/>
      <c r="AO11" s="427"/>
      <c r="AP11" s="427"/>
      <c r="AQ11" s="427"/>
      <c r="AR11" s="428"/>
      <c r="AT11" s="419" t="str">
        <f>IF(BK1="","請求年月日を記入ください","")</f>
        <v/>
      </c>
      <c r="AU11" s="420"/>
      <c r="AV11" s="420"/>
      <c r="AW11" s="420"/>
      <c r="AX11" s="420"/>
      <c r="AY11" s="420"/>
      <c r="AZ11" s="420"/>
      <c r="BA11" s="420"/>
      <c r="BB11" s="420"/>
      <c r="BC11" s="420"/>
      <c r="BD11" s="420"/>
      <c r="BE11" s="420"/>
      <c r="BF11" s="420"/>
      <c r="BG11" s="420"/>
      <c r="BH11" s="420"/>
      <c r="BI11" s="420"/>
      <c r="BJ11" s="420"/>
      <c r="BK11" s="420"/>
      <c r="BL11" s="420"/>
      <c r="BM11" s="420"/>
      <c r="BN11" s="420"/>
      <c r="BO11" s="420"/>
      <c r="BP11" s="420"/>
      <c r="BQ11" s="420"/>
      <c r="BR11" s="421"/>
      <c r="BT11" s="98"/>
    </row>
    <row r="12" spans="1:78" ht="25.5" customHeight="1">
      <c r="V12" s="322" t="s">
        <v>148</v>
      </c>
      <c r="W12" s="322"/>
      <c r="X12" s="322"/>
      <c r="Y12" s="322"/>
      <c r="Z12" s="322"/>
      <c r="AA12" s="322"/>
      <c r="AB12" s="322"/>
      <c r="AC12" s="322"/>
      <c r="AD12" s="426" t="str">
        <f>IF(入力欄!B6="","",入力欄!B6)</f>
        <v>h.hajime@kyouryokukaisya.co.jp</v>
      </c>
      <c r="AE12" s="427"/>
      <c r="AF12" s="427"/>
      <c r="AG12" s="427"/>
      <c r="AH12" s="427"/>
      <c r="AI12" s="427"/>
      <c r="AJ12" s="427"/>
      <c r="AK12" s="427"/>
      <c r="AL12" s="427"/>
      <c r="AM12" s="427"/>
      <c r="AN12" s="427"/>
      <c r="AO12" s="427"/>
      <c r="AP12" s="427"/>
      <c r="AQ12" s="427"/>
      <c r="AR12" s="428"/>
      <c r="AT12" s="422" t="str">
        <f>IF(OR(E17="",O17="",V17="",AZ17="",BG17="",E19="",O19="",BC19="",),"未記入項目があります","")</f>
        <v/>
      </c>
      <c r="AU12" s="423"/>
      <c r="AV12" s="423"/>
      <c r="AW12" s="423"/>
      <c r="AX12" s="423"/>
      <c r="AY12" s="423"/>
      <c r="AZ12" s="423"/>
      <c r="BA12" s="423"/>
      <c r="BB12" s="423"/>
      <c r="BC12" s="423"/>
      <c r="BD12" s="423"/>
      <c r="BE12" s="423"/>
      <c r="BF12" s="423"/>
      <c r="BG12" s="423"/>
      <c r="BH12" s="423"/>
      <c r="BI12" s="423"/>
      <c r="BJ12" s="423"/>
      <c r="BK12" s="423"/>
      <c r="BL12" s="423"/>
      <c r="BM12" s="423"/>
      <c r="BN12" s="423"/>
      <c r="BO12" s="423"/>
      <c r="BP12" s="423"/>
      <c r="BQ12" s="423"/>
      <c r="BR12" s="424"/>
      <c r="BT12" s="128" t="s">
        <v>50</v>
      </c>
    </row>
    <row r="13" spans="1:78" ht="23.1" customHeight="1">
      <c r="C13" s="60"/>
      <c r="M13" s="26"/>
      <c r="N13" s="26"/>
      <c r="O13" s="26"/>
      <c r="P13" s="26"/>
      <c r="Q13" s="26"/>
      <c r="R13" s="26"/>
      <c r="W13" s="21"/>
      <c r="AT13" s="425"/>
      <c r="AU13" s="425"/>
      <c r="AV13" s="425"/>
      <c r="AW13" s="425"/>
      <c r="AX13" s="425"/>
      <c r="AY13" s="425"/>
      <c r="AZ13" s="425"/>
      <c r="BA13" s="425"/>
      <c r="BB13" s="425"/>
      <c r="BC13" s="425"/>
      <c r="BD13" s="425"/>
      <c r="BE13" s="425"/>
      <c r="BF13" s="425"/>
      <c r="BG13" s="425"/>
      <c r="BH13" s="425"/>
      <c r="BI13" s="425"/>
      <c r="BJ13" s="425"/>
      <c r="BK13" s="425"/>
      <c r="BL13" s="425"/>
      <c r="BM13" s="425"/>
      <c r="BN13" s="425"/>
      <c r="BO13" s="425"/>
      <c r="BP13" s="425"/>
      <c r="BQ13" s="425"/>
      <c r="BR13" s="425"/>
    </row>
    <row r="14" spans="1:78" ht="23.1" customHeight="1">
      <c r="AM14" s="129"/>
      <c r="AN14" s="129"/>
      <c r="AO14" s="129"/>
      <c r="AP14" s="129"/>
      <c r="AQ14" s="29"/>
      <c r="AR14" s="29"/>
      <c r="AS14" s="29"/>
    </row>
    <row r="15" spans="1:78" ht="15.75" customHeight="1">
      <c r="B15" s="388" t="s">
        <v>43</v>
      </c>
      <c r="C15" s="389"/>
      <c r="D15" s="390"/>
      <c r="E15" s="357" t="s">
        <v>155</v>
      </c>
      <c r="F15" s="358"/>
      <c r="G15" s="358"/>
      <c r="H15" s="358"/>
      <c r="I15" s="358"/>
      <c r="J15" s="358"/>
      <c r="K15" s="358"/>
      <c r="L15" s="358"/>
      <c r="M15" s="358"/>
      <c r="N15" s="359"/>
      <c r="O15" s="376" t="s">
        <v>157</v>
      </c>
      <c r="P15" s="377"/>
      <c r="Q15" s="377"/>
      <c r="R15" s="377"/>
      <c r="S15" s="377"/>
      <c r="T15" s="377"/>
      <c r="U15" s="378"/>
      <c r="V15" s="357" t="s">
        <v>154</v>
      </c>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58"/>
      <c r="AS15" s="359"/>
      <c r="AT15" s="388" t="s">
        <v>8</v>
      </c>
      <c r="AU15" s="390"/>
      <c r="AV15" s="357" t="s">
        <v>9</v>
      </c>
      <c r="AW15" s="358"/>
      <c r="AX15" s="358"/>
      <c r="AY15" s="359"/>
      <c r="AZ15" s="388" t="s">
        <v>83</v>
      </c>
      <c r="BA15" s="389"/>
      <c r="BB15" s="389"/>
      <c r="BC15" s="389"/>
      <c r="BD15" s="389"/>
      <c r="BE15" s="389"/>
      <c r="BF15" s="390"/>
      <c r="BG15" s="414" t="s">
        <v>117</v>
      </c>
      <c r="BH15" s="414"/>
      <c r="BI15" s="414"/>
      <c r="BJ15" s="414"/>
      <c r="BK15" s="415"/>
      <c r="BL15" s="260"/>
      <c r="BM15" s="260"/>
      <c r="BN15" s="260"/>
      <c r="BO15" s="260"/>
      <c r="BP15" s="260"/>
      <c r="BQ15" s="260"/>
      <c r="BR15" s="60"/>
      <c r="BS15" s="60"/>
      <c r="BT15" s="60"/>
      <c r="BU15" s="60"/>
      <c r="BV15" s="236" t="s">
        <v>64</v>
      </c>
      <c r="BW15" s="236"/>
      <c r="BX15" s="336"/>
    </row>
    <row r="16" spans="1:78" ht="15.75" customHeight="1">
      <c r="B16" s="391"/>
      <c r="C16" s="392"/>
      <c r="D16" s="393"/>
      <c r="E16" s="360"/>
      <c r="F16" s="361"/>
      <c r="G16" s="361"/>
      <c r="H16" s="361"/>
      <c r="I16" s="361"/>
      <c r="J16" s="361"/>
      <c r="K16" s="361"/>
      <c r="L16" s="361"/>
      <c r="M16" s="361"/>
      <c r="N16" s="362"/>
      <c r="O16" s="385" t="s">
        <v>48</v>
      </c>
      <c r="P16" s="386"/>
      <c r="Q16" s="386"/>
      <c r="R16" s="386"/>
      <c r="S16" s="386"/>
      <c r="T16" s="386"/>
      <c r="U16" s="387"/>
      <c r="V16" s="382"/>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4"/>
      <c r="AT16" s="391"/>
      <c r="AU16" s="393"/>
      <c r="AV16" s="382"/>
      <c r="AW16" s="383"/>
      <c r="AX16" s="383"/>
      <c r="AY16" s="384"/>
      <c r="AZ16" s="391"/>
      <c r="BA16" s="392"/>
      <c r="BB16" s="392"/>
      <c r="BC16" s="392"/>
      <c r="BD16" s="392"/>
      <c r="BE16" s="392"/>
      <c r="BF16" s="393"/>
      <c r="BG16" s="416"/>
      <c r="BH16" s="416"/>
      <c r="BI16" s="416"/>
      <c r="BJ16" s="416"/>
      <c r="BK16" s="417"/>
      <c r="BL16" s="260"/>
      <c r="BM16" s="260"/>
      <c r="BN16" s="260"/>
      <c r="BO16" s="260"/>
      <c r="BP16" s="260"/>
      <c r="BQ16" s="260"/>
      <c r="BR16" s="60"/>
      <c r="BS16" s="60"/>
      <c r="BT16" s="60"/>
      <c r="BU16" s="60"/>
      <c r="BV16" s="130">
        <v>0.1</v>
      </c>
      <c r="BW16" s="131">
        <v>0.08</v>
      </c>
      <c r="BX16" s="131" t="s">
        <v>50</v>
      </c>
      <c r="BY16" s="26" t="s">
        <v>60</v>
      </c>
      <c r="BZ16" s="26" t="s">
        <v>59</v>
      </c>
    </row>
    <row r="17" spans="2:78" ht="30" customHeight="1">
      <c r="B17" s="394">
        <v>1</v>
      </c>
      <c r="C17" s="395"/>
      <c r="D17" s="396"/>
      <c r="E17" s="368">
        <f>IF(入力欄!A18="",入力欄!A17,"")</f>
        <v>3003126789</v>
      </c>
      <c r="F17" s="369"/>
      <c r="G17" s="369"/>
      <c r="H17" s="369"/>
      <c r="I17" s="369"/>
      <c r="J17" s="369"/>
      <c r="K17" s="369"/>
      <c r="L17" s="369"/>
      <c r="M17" s="369"/>
      <c r="N17" s="370"/>
      <c r="O17" s="406" t="str">
        <f>IF(入力欄!C18="",入力欄!C17,"")</f>
        <v>EKCT00035</v>
      </c>
      <c r="P17" s="407"/>
      <c r="Q17" s="407"/>
      <c r="R17" s="407"/>
      <c r="S17" s="407"/>
      <c r="T17" s="407"/>
      <c r="U17" s="408"/>
      <c r="V17" s="337" t="str">
        <f>IF(入力欄!D18="",入力欄!D17,"")</f>
        <v>○○岸壁　電気防食更新工事</v>
      </c>
      <c r="W17" s="338"/>
      <c r="X17" s="338"/>
      <c r="Y17" s="338"/>
      <c r="Z17" s="338"/>
      <c r="AA17" s="338"/>
      <c r="AB17" s="338"/>
      <c r="AC17" s="338"/>
      <c r="AD17" s="338"/>
      <c r="AE17" s="338"/>
      <c r="AF17" s="338"/>
      <c r="AG17" s="338"/>
      <c r="AH17" s="338"/>
      <c r="AI17" s="338"/>
      <c r="AJ17" s="338"/>
      <c r="AK17" s="338"/>
      <c r="AL17" s="338"/>
      <c r="AM17" s="338"/>
      <c r="AN17" s="338"/>
      <c r="AO17" s="338"/>
      <c r="AP17" s="338"/>
      <c r="AQ17" s="338"/>
      <c r="AR17" s="338"/>
      <c r="AS17" s="339"/>
      <c r="AT17" s="340" t="s">
        <v>74</v>
      </c>
      <c r="AU17" s="340"/>
      <c r="AV17" s="341">
        <v>1</v>
      </c>
      <c r="AW17" s="342"/>
      <c r="AX17" s="342"/>
      <c r="AY17" s="343"/>
      <c r="AZ17" s="344">
        <f>IF(入力欄!E18="",入力欄!E17,"")</f>
        <v>1</v>
      </c>
      <c r="BA17" s="344"/>
      <c r="BB17" s="344"/>
      <c r="BC17" s="344"/>
      <c r="BD17" s="345" t="s">
        <v>77</v>
      </c>
      <c r="BE17" s="345"/>
      <c r="BF17" s="346"/>
      <c r="BG17" s="347">
        <f>IF(入力欄!F18="",入力欄!F17,"")</f>
        <v>0.2</v>
      </c>
      <c r="BH17" s="348"/>
      <c r="BI17" s="348"/>
      <c r="BJ17" s="348"/>
      <c r="BK17" s="349"/>
      <c r="BL17" s="356"/>
      <c r="BM17" s="356"/>
      <c r="BN17" s="356"/>
      <c r="BO17" s="356"/>
      <c r="BP17" s="356"/>
      <c r="BQ17" s="356"/>
      <c r="BV17" s="133">
        <f>IF($BC19=10%,Y19,0)</f>
        <v>1000000</v>
      </c>
      <c r="BW17" s="133">
        <f>IF($BC19=8%,Y19,0)</f>
        <v>0</v>
      </c>
      <c r="BX17" s="133">
        <f>IF($BC19="非税",Y19,0)</f>
        <v>0</v>
      </c>
      <c r="BY17" s="3">
        <v>17</v>
      </c>
      <c r="BZ17" s="3">
        <v>1</v>
      </c>
    </row>
    <row r="18" spans="2:78" ht="30" customHeight="1">
      <c r="B18" s="397"/>
      <c r="C18" s="398"/>
      <c r="D18" s="399"/>
      <c r="E18" s="350" t="s">
        <v>78</v>
      </c>
      <c r="F18" s="351"/>
      <c r="G18" s="351"/>
      <c r="H18" s="351"/>
      <c r="I18" s="351"/>
      <c r="J18" s="351"/>
      <c r="K18" s="351"/>
      <c r="L18" s="351"/>
      <c r="M18" s="351"/>
      <c r="N18" s="351"/>
      <c r="O18" s="350" t="s">
        <v>85</v>
      </c>
      <c r="P18" s="351"/>
      <c r="Q18" s="351"/>
      <c r="R18" s="351"/>
      <c r="S18" s="351"/>
      <c r="T18" s="351"/>
      <c r="U18" s="351"/>
      <c r="V18" s="351"/>
      <c r="W18" s="351"/>
      <c r="X18" s="351"/>
      <c r="Y18" s="350" t="s">
        <v>84</v>
      </c>
      <c r="Z18" s="351"/>
      <c r="AA18" s="351"/>
      <c r="AB18" s="351"/>
      <c r="AC18" s="351"/>
      <c r="AD18" s="351"/>
      <c r="AE18" s="351"/>
      <c r="AF18" s="351"/>
      <c r="AG18" s="351"/>
      <c r="AH18" s="351"/>
      <c r="AI18" s="350" t="s">
        <v>86</v>
      </c>
      <c r="AJ18" s="351"/>
      <c r="AK18" s="351"/>
      <c r="AL18" s="351"/>
      <c r="AM18" s="351"/>
      <c r="AN18" s="351"/>
      <c r="AO18" s="351"/>
      <c r="AP18" s="351"/>
      <c r="AQ18" s="351"/>
      <c r="AR18" s="351"/>
      <c r="AS18" s="350" t="s">
        <v>88</v>
      </c>
      <c r="AT18" s="351"/>
      <c r="AU18" s="351"/>
      <c r="AV18" s="352"/>
      <c r="AW18" s="352"/>
      <c r="AX18" s="352"/>
      <c r="AY18" s="352"/>
      <c r="AZ18" s="351"/>
      <c r="BA18" s="351"/>
      <c r="BB18" s="351"/>
      <c r="BC18" s="353" t="s">
        <v>47</v>
      </c>
      <c r="BD18" s="354"/>
      <c r="BE18" s="354"/>
      <c r="BF18" s="354"/>
      <c r="BG18" s="355"/>
      <c r="BH18" s="350" t="s">
        <v>79</v>
      </c>
      <c r="BI18" s="351"/>
      <c r="BJ18" s="351"/>
      <c r="BK18" s="418"/>
      <c r="BL18" s="134"/>
      <c r="BM18" s="134"/>
      <c r="BN18" s="134"/>
      <c r="BO18" s="134"/>
      <c r="BP18" s="134"/>
      <c r="BQ18" s="134"/>
      <c r="BV18" s="133"/>
      <c r="BW18" s="133"/>
      <c r="BX18" s="133"/>
    </row>
    <row r="19" spans="2:78" ht="30" customHeight="1">
      <c r="B19" s="400"/>
      <c r="C19" s="401"/>
      <c r="D19" s="402"/>
      <c r="E19" s="403">
        <f>IF(入力欄!G18="",入力欄!G17,"")</f>
        <v>5000000</v>
      </c>
      <c r="F19" s="404"/>
      <c r="G19" s="404"/>
      <c r="H19" s="404"/>
      <c r="I19" s="404"/>
      <c r="J19" s="404"/>
      <c r="K19" s="404"/>
      <c r="L19" s="404"/>
      <c r="M19" s="404"/>
      <c r="N19" s="405"/>
      <c r="O19" s="403">
        <f>IF(入力欄!H18="",入力欄!H17,"")</f>
        <v>600000</v>
      </c>
      <c r="P19" s="404"/>
      <c r="Q19" s="404"/>
      <c r="R19" s="404"/>
      <c r="S19" s="404"/>
      <c r="T19" s="404"/>
      <c r="U19" s="404"/>
      <c r="V19" s="404"/>
      <c r="W19" s="404"/>
      <c r="X19" s="405"/>
      <c r="Y19" s="379">
        <f>IF(E19="","",E19*BG17)</f>
        <v>1000000</v>
      </c>
      <c r="Z19" s="380"/>
      <c r="AA19" s="380"/>
      <c r="AB19" s="380"/>
      <c r="AC19" s="380"/>
      <c r="AD19" s="380"/>
      <c r="AE19" s="380"/>
      <c r="AF19" s="380"/>
      <c r="AG19" s="380"/>
      <c r="AH19" s="381"/>
      <c r="AI19" s="379">
        <f>IF(E19="","",O19+Y19)</f>
        <v>1600000</v>
      </c>
      <c r="AJ19" s="380"/>
      <c r="AK19" s="380"/>
      <c r="AL19" s="380"/>
      <c r="AM19" s="380"/>
      <c r="AN19" s="380"/>
      <c r="AO19" s="380"/>
      <c r="AP19" s="380"/>
      <c r="AQ19" s="380"/>
      <c r="AR19" s="381"/>
      <c r="AS19" s="409">
        <f>IF(AI19="","",E19-AI19)</f>
        <v>3400000</v>
      </c>
      <c r="AT19" s="410"/>
      <c r="AU19" s="410"/>
      <c r="AV19" s="410"/>
      <c r="AW19" s="410"/>
      <c r="AX19" s="410"/>
      <c r="AY19" s="410"/>
      <c r="AZ19" s="410"/>
      <c r="BA19" s="410"/>
      <c r="BB19" s="410"/>
      <c r="BC19" s="411">
        <f>入力欄!B9</f>
        <v>0.1</v>
      </c>
      <c r="BD19" s="412"/>
      <c r="BE19" s="412"/>
      <c r="BF19" s="412"/>
      <c r="BG19" s="413"/>
      <c r="BH19" s="191" t="str">
        <f>IF(AS19=0,"完","未")</f>
        <v>未</v>
      </c>
      <c r="BI19" s="192"/>
      <c r="BJ19" s="192"/>
      <c r="BK19" s="193"/>
      <c r="BL19" s="132"/>
      <c r="BM19" s="132"/>
      <c r="BN19" s="132"/>
      <c r="BO19" s="132"/>
      <c r="BP19" s="132"/>
      <c r="BQ19" s="132"/>
      <c r="BV19" s="133"/>
      <c r="BW19" s="133"/>
      <c r="BX19" s="133"/>
    </row>
    <row r="20" spans="2:78" ht="30" hidden="1" customHeight="1">
      <c r="B20" s="109"/>
      <c r="C20" s="106"/>
      <c r="D20" s="106"/>
      <c r="E20" s="103"/>
      <c r="F20" s="103"/>
      <c r="G20" s="103"/>
      <c r="H20" s="103"/>
      <c r="I20" s="103"/>
      <c r="J20" s="103"/>
      <c r="K20" s="103"/>
      <c r="L20" s="103"/>
      <c r="M20" s="103"/>
      <c r="N20" s="103"/>
      <c r="O20" s="103"/>
      <c r="P20" s="103"/>
      <c r="Q20" s="103"/>
      <c r="R20" s="103"/>
      <c r="S20" s="103"/>
      <c r="T20" s="103"/>
      <c r="U20" s="103"/>
      <c r="V20" s="103"/>
      <c r="W20" s="103"/>
      <c r="X20" s="103"/>
      <c r="Y20" s="107"/>
      <c r="Z20" s="107"/>
      <c r="AA20" s="107"/>
      <c r="AB20" s="107"/>
      <c r="AC20" s="101"/>
      <c r="AD20" s="101"/>
      <c r="AE20" s="101"/>
      <c r="AF20" s="101"/>
      <c r="AG20" s="85"/>
      <c r="AH20" s="85"/>
      <c r="AI20" s="85"/>
      <c r="AJ20" s="85"/>
      <c r="AK20" s="85"/>
      <c r="AL20" s="85"/>
      <c r="AM20" s="85"/>
      <c r="AN20" s="103"/>
      <c r="AO20" s="103"/>
      <c r="AP20" s="103"/>
      <c r="AQ20" s="103"/>
      <c r="AR20" s="103"/>
      <c r="AS20" s="103"/>
      <c r="AT20" s="103"/>
      <c r="AU20" s="103"/>
      <c r="AV20" s="103"/>
      <c r="AW20" s="103"/>
      <c r="AX20" s="108"/>
      <c r="AY20" s="108"/>
      <c r="AZ20" s="108"/>
      <c r="BA20" s="108"/>
      <c r="BB20" s="108"/>
      <c r="BC20" s="108"/>
      <c r="BD20" s="108"/>
      <c r="BE20" s="108"/>
      <c r="BF20" s="108"/>
      <c r="BG20" s="108"/>
      <c r="BH20" s="104"/>
      <c r="BI20" s="104"/>
      <c r="BJ20" s="104"/>
      <c r="BK20" s="105"/>
      <c r="BL20" s="132"/>
      <c r="BM20" s="132"/>
      <c r="BN20" s="132"/>
      <c r="BO20" s="132"/>
      <c r="BP20" s="132"/>
      <c r="BQ20" s="132"/>
      <c r="BV20" s="133"/>
      <c r="BW20" s="133"/>
      <c r="BX20" s="133"/>
    </row>
    <row r="21" spans="2:78" ht="15.75" hidden="1" customHeight="1">
      <c r="B21" s="388" t="s">
        <v>43</v>
      </c>
      <c r="C21" s="389"/>
      <c r="D21" s="390"/>
      <c r="E21" s="357" t="s">
        <v>44</v>
      </c>
      <c r="F21" s="358"/>
      <c r="G21" s="358"/>
      <c r="H21" s="358"/>
      <c r="I21" s="358"/>
      <c r="J21" s="358"/>
      <c r="K21" s="358"/>
      <c r="L21" s="358"/>
      <c r="M21" s="358"/>
      <c r="N21" s="359"/>
      <c r="O21" s="376" t="s">
        <v>71</v>
      </c>
      <c r="P21" s="377"/>
      <c r="Q21" s="377"/>
      <c r="R21" s="377"/>
      <c r="S21" s="377"/>
      <c r="T21" s="377"/>
      <c r="U21" s="378"/>
      <c r="V21" s="357" t="s">
        <v>75</v>
      </c>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c r="AS21" s="359"/>
      <c r="AT21" s="388" t="s">
        <v>8</v>
      </c>
      <c r="AU21" s="390"/>
      <c r="AV21" s="357" t="s">
        <v>9</v>
      </c>
      <c r="AW21" s="358"/>
      <c r="AX21" s="358"/>
      <c r="AY21" s="359"/>
      <c r="AZ21" s="388" t="s">
        <v>83</v>
      </c>
      <c r="BA21" s="389"/>
      <c r="BB21" s="389"/>
      <c r="BC21" s="389"/>
      <c r="BD21" s="389"/>
      <c r="BE21" s="389"/>
      <c r="BF21" s="390"/>
      <c r="BG21" s="414" t="s">
        <v>87</v>
      </c>
      <c r="BH21" s="414"/>
      <c r="BI21" s="414"/>
      <c r="BJ21" s="414"/>
      <c r="BK21" s="415"/>
      <c r="BL21" s="260"/>
      <c r="BM21" s="260"/>
      <c r="BN21" s="260"/>
      <c r="BO21" s="260"/>
      <c r="BP21" s="260"/>
      <c r="BQ21" s="260"/>
      <c r="BR21" s="60"/>
      <c r="BS21" s="60"/>
      <c r="BT21" s="60"/>
      <c r="BU21" s="60"/>
      <c r="BV21" s="236" t="s">
        <v>64</v>
      </c>
      <c r="BW21" s="236"/>
      <c r="BX21" s="336"/>
    </row>
    <row r="22" spans="2:78" ht="15.75" hidden="1" customHeight="1">
      <c r="B22" s="391"/>
      <c r="C22" s="392"/>
      <c r="D22" s="393"/>
      <c r="E22" s="360"/>
      <c r="F22" s="361"/>
      <c r="G22" s="361"/>
      <c r="H22" s="361"/>
      <c r="I22" s="361"/>
      <c r="J22" s="361"/>
      <c r="K22" s="361"/>
      <c r="L22" s="361"/>
      <c r="M22" s="361"/>
      <c r="N22" s="362"/>
      <c r="O22" s="385" t="s">
        <v>48</v>
      </c>
      <c r="P22" s="386"/>
      <c r="Q22" s="386"/>
      <c r="R22" s="386"/>
      <c r="S22" s="386"/>
      <c r="T22" s="386"/>
      <c r="U22" s="387"/>
      <c r="V22" s="382"/>
      <c r="W22" s="383"/>
      <c r="X22" s="383"/>
      <c r="Y22" s="383"/>
      <c r="Z22" s="383"/>
      <c r="AA22" s="383"/>
      <c r="AB22" s="383"/>
      <c r="AC22" s="383"/>
      <c r="AD22" s="383"/>
      <c r="AE22" s="383"/>
      <c r="AF22" s="383"/>
      <c r="AG22" s="383"/>
      <c r="AH22" s="383"/>
      <c r="AI22" s="383"/>
      <c r="AJ22" s="383"/>
      <c r="AK22" s="383"/>
      <c r="AL22" s="383"/>
      <c r="AM22" s="383"/>
      <c r="AN22" s="383"/>
      <c r="AO22" s="383"/>
      <c r="AP22" s="383"/>
      <c r="AQ22" s="383"/>
      <c r="AR22" s="383"/>
      <c r="AS22" s="384"/>
      <c r="AT22" s="391"/>
      <c r="AU22" s="393"/>
      <c r="AV22" s="382"/>
      <c r="AW22" s="383"/>
      <c r="AX22" s="383"/>
      <c r="AY22" s="384"/>
      <c r="AZ22" s="391"/>
      <c r="BA22" s="392"/>
      <c r="BB22" s="392"/>
      <c r="BC22" s="392"/>
      <c r="BD22" s="392"/>
      <c r="BE22" s="392"/>
      <c r="BF22" s="393"/>
      <c r="BG22" s="416"/>
      <c r="BH22" s="416"/>
      <c r="BI22" s="416"/>
      <c r="BJ22" s="416"/>
      <c r="BK22" s="417"/>
      <c r="BL22" s="260"/>
      <c r="BM22" s="260"/>
      <c r="BN22" s="260"/>
      <c r="BO22" s="260"/>
      <c r="BP22" s="260"/>
      <c r="BQ22" s="260"/>
      <c r="BR22" s="60"/>
      <c r="BS22" s="60"/>
      <c r="BT22" s="60"/>
      <c r="BU22" s="60"/>
      <c r="BV22" s="130">
        <v>0.08</v>
      </c>
      <c r="BW22" s="131">
        <v>0.1</v>
      </c>
      <c r="BX22" s="131" t="s">
        <v>50</v>
      </c>
      <c r="BY22" s="26" t="s">
        <v>60</v>
      </c>
      <c r="BZ22" s="26" t="s">
        <v>59</v>
      </c>
    </row>
    <row r="23" spans="2:78" ht="30" hidden="1" customHeight="1">
      <c r="B23" s="394">
        <v>2</v>
      </c>
      <c r="C23" s="395"/>
      <c r="D23" s="396"/>
      <c r="E23" s="368"/>
      <c r="F23" s="369"/>
      <c r="G23" s="369"/>
      <c r="H23" s="369"/>
      <c r="I23" s="369"/>
      <c r="J23" s="369"/>
      <c r="K23" s="369"/>
      <c r="L23" s="369"/>
      <c r="M23" s="369"/>
      <c r="N23" s="370"/>
      <c r="O23" s="406"/>
      <c r="P23" s="407"/>
      <c r="Q23" s="407"/>
      <c r="R23" s="407"/>
      <c r="S23" s="407"/>
      <c r="T23" s="407"/>
      <c r="U23" s="408"/>
      <c r="V23" s="337"/>
      <c r="W23" s="338"/>
      <c r="X23" s="338"/>
      <c r="Y23" s="338"/>
      <c r="Z23" s="338"/>
      <c r="AA23" s="338"/>
      <c r="AB23" s="338"/>
      <c r="AC23" s="338"/>
      <c r="AD23" s="338"/>
      <c r="AE23" s="338"/>
      <c r="AF23" s="338"/>
      <c r="AG23" s="338"/>
      <c r="AH23" s="338"/>
      <c r="AI23" s="338"/>
      <c r="AJ23" s="338"/>
      <c r="AK23" s="338"/>
      <c r="AL23" s="338"/>
      <c r="AM23" s="338"/>
      <c r="AN23" s="338"/>
      <c r="AO23" s="338"/>
      <c r="AP23" s="338"/>
      <c r="AQ23" s="338"/>
      <c r="AR23" s="338"/>
      <c r="AS23" s="339"/>
      <c r="AT23" s="340" t="s">
        <v>74</v>
      </c>
      <c r="AU23" s="340"/>
      <c r="AV23" s="341">
        <v>1</v>
      </c>
      <c r="AW23" s="342"/>
      <c r="AX23" s="342"/>
      <c r="AY23" s="343"/>
      <c r="AZ23" s="344"/>
      <c r="BA23" s="344"/>
      <c r="BB23" s="344"/>
      <c r="BC23" s="344"/>
      <c r="BD23" s="345" t="s">
        <v>77</v>
      </c>
      <c r="BE23" s="345"/>
      <c r="BF23" s="346"/>
      <c r="BG23" s="347"/>
      <c r="BH23" s="348"/>
      <c r="BI23" s="348"/>
      <c r="BJ23" s="348"/>
      <c r="BK23" s="349"/>
      <c r="BL23" s="356"/>
      <c r="BM23" s="356"/>
      <c r="BN23" s="356"/>
      <c r="BO23" s="356"/>
      <c r="BP23" s="356"/>
      <c r="BQ23" s="356"/>
      <c r="BV23" s="133" t="str">
        <f>IF($BC25=10%,Y25,0)</f>
        <v/>
      </c>
      <c r="BW23" s="133">
        <f>IF($BC25=8%,Y25,0)</f>
        <v>0</v>
      </c>
      <c r="BX23" s="133">
        <f>IF($BC25="非税",Y25,0)</f>
        <v>0</v>
      </c>
      <c r="BY23" s="3">
        <v>17</v>
      </c>
      <c r="BZ23" s="3">
        <v>1</v>
      </c>
    </row>
    <row r="24" spans="2:78" ht="30" hidden="1" customHeight="1">
      <c r="B24" s="397"/>
      <c r="C24" s="398"/>
      <c r="D24" s="399"/>
      <c r="E24" s="350" t="s">
        <v>78</v>
      </c>
      <c r="F24" s="351"/>
      <c r="G24" s="351"/>
      <c r="H24" s="351"/>
      <c r="I24" s="351"/>
      <c r="J24" s="351"/>
      <c r="K24" s="351"/>
      <c r="L24" s="351"/>
      <c r="M24" s="351"/>
      <c r="N24" s="351"/>
      <c r="O24" s="350" t="s">
        <v>85</v>
      </c>
      <c r="P24" s="351"/>
      <c r="Q24" s="351"/>
      <c r="R24" s="351"/>
      <c r="S24" s="351"/>
      <c r="T24" s="351"/>
      <c r="U24" s="351"/>
      <c r="V24" s="351"/>
      <c r="W24" s="351"/>
      <c r="X24" s="351"/>
      <c r="Y24" s="350" t="s">
        <v>84</v>
      </c>
      <c r="Z24" s="351"/>
      <c r="AA24" s="351"/>
      <c r="AB24" s="351"/>
      <c r="AC24" s="351"/>
      <c r="AD24" s="351"/>
      <c r="AE24" s="351"/>
      <c r="AF24" s="351"/>
      <c r="AG24" s="351"/>
      <c r="AH24" s="351"/>
      <c r="AI24" s="350" t="s">
        <v>86</v>
      </c>
      <c r="AJ24" s="351"/>
      <c r="AK24" s="351"/>
      <c r="AL24" s="351"/>
      <c r="AM24" s="351"/>
      <c r="AN24" s="351"/>
      <c r="AO24" s="351"/>
      <c r="AP24" s="351"/>
      <c r="AQ24" s="351"/>
      <c r="AR24" s="351"/>
      <c r="AS24" s="350" t="s">
        <v>88</v>
      </c>
      <c r="AT24" s="351"/>
      <c r="AU24" s="351"/>
      <c r="AV24" s="352"/>
      <c r="AW24" s="352"/>
      <c r="AX24" s="352"/>
      <c r="AY24" s="352"/>
      <c r="AZ24" s="351"/>
      <c r="BA24" s="351"/>
      <c r="BB24" s="351"/>
      <c r="BC24" s="353" t="s">
        <v>47</v>
      </c>
      <c r="BD24" s="354"/>
      <c r="BE24" s="354"/>
      <c r="BF24" s="354"/>
      <c r="BG24" s="355"/>
      <c r="BH24" s="350" t="s">
        <v>79</v>
      </c>
      <c r="BI24" s="351"/>
      <c r="BJ24" s="351"/>
      <c r="BK24" s="418"/>
      <c r="BL24" s="134"/>
      <c r="BM24" s="134"/>
      <c r="BN24" s="134"/>
      <c r="BO24" s="134"/>
      <c r="BP24" s="134"/>
      <c r="BQ24" s="134"/>
      <c r="BV24" s="133"/>
      <c r="BW24" s="133"/>
      <c r="BX24" s="133"/>
    </row>
    <row r="25" spans="2:78" ht="30" hidden="1" customHeight="1">
      <c r="B25" s="400"/>
      <c r="C25" s="401"/>
      <c r="D25" s="402"/>
      <c r="E25" s="403"/>
      <c r="F25" s="404"/>
      <c r="G25" s="404"/>
      <c r="H25" s="404"/>
      <c r="I25" s="404"/>
      <c r="J25" s="404"/>
      <c r="K25" s="404"/>
      <c r="L25" s="404"/>
      <c r="M25" s="404"/>
      <c r="N25" s="405"/>
      <c r="O25" s="403"/>
      <c r="P25" s="404"/>
      <c r="Q25" s="404"/>
      <c r="R25" s="404"/>
      <c r="S25" s="404"/>
      <c r="T25" s="404"/>
      <c r="U25" s="404"/>
      <c r="V25" s="404"/>
      <c r="W25" s="404"/>
      <c r="X25" s="405"/>
      <c r="Y25" s="379" t="str">
        <f>IF(E25="","",E25*BG23)</f>
        <v/>
      </c>
      <c r="Z25" s="380"/>
      <c r="AA25" s="380"/>
      <c r="AB25" s="380"/>
      <c r="AC25" s="380"/>
      <c r="AD25" s="380"/>
      <c r="AE25" s="380"/>
      <c r="AF25" s="380"/>
      <c r="AG25" s="380"/>
      <c r="AH25" s="381"/>
      <c r="AI25" s="379" t="str">
        <f>IF(E25="","",O25+Y25)</f>
        <v/>
      </c>
      <c r="AJ25" s="380"/>
      <c r="AK25" s="380"/>
      <c r="AL25" s="380"/>
      <c r="AM25" s="380"/>
      <c r="AN25" s="380"/>
      <c r="AO25" s="380"/>
      <c r="AP25" s="380"/>
      <c r="AQ25" s="380"/>
      <c r="AR25" s="381"/>
      <c r="AS25" s="409" t="str">
        <f>IF(AI25="","",E25-AI25)</f>
        <v/>
      </c>
      <c r="AT25" s="410"/>
      <c r="AU25" s="410"/>
      <c r="AV25" s="410"/>
      <c r="AW25" s="410"/>
      <c r="AX25" s="410"/>
      <c r="AY25" s="410"/>
      <c r="AZ25" s="410"/>
      <c r="BA25" s="410"/>
      <c r="BB25" s="410"/>
      <c r="BC25" s="411">
        <v>0.1</v>
      </c>
      <c r="BD25" s="412"/>
      <c r="BE25" s="412"/>
      <c r="BF25" s="412"/>
      <c r="BG25" s="413"/>
      <c r="BH25" s="191" t="str">
        <f>IF(AS25=0,"完","")</f>
        <v/>
      </c>
      <c r="BI25" s="192"/>
      <c r="BJ25" s="192"/>
      <c r="BK25" s="193"/>
      <c r="BL25" s="132"/>
      <c r="BM25" s="132"/>
      <c r="BN25" s="132"/>
      <c r="BO25" s="132"/>
      <c r="BP25" s="132"/>
      <c r="BQ25" s="132"/>
      <c r="BV25" s="133"/>
      <c r="BW25" s="133"/>
      <c r="BX25" s="133"/>
    </row>
    <row r="26" spans="2:78" ht="30" hidden="1" customHeight="1">
      <c r="B26" s="109"/>
      <c r="C26" s="106"/>
      <c r="D26" s="106"/>
      <c r="E26" s="103"/>
      <c r="F26" s="103"/>
      <c r="G26" s="103"/>
      <c r="H26" s="103"/>
      <c r="I26" s="103"/>
      <c r="J26" s="103"/>
      <c r="K26" s="103"/>
      <c r="L26" s="103"/>
      <c r="M26" s="103"/>
      <c r="N26" s="103"/>
      <c r="O26" s="103"/>
      <c r="P26" s="103"/>
      <c r="Q26" s="103"/>
      <c r="R26" s="103"/>
      <c r="S26" s="103"/>
      <c r="T26" s="103"/>
      <c r="U26" s="103"/>
      <c r="V26" s="103"/>
      <c r="W26" s="103"/>
      <c r="X26" s="103"/>
      <c r="Y26" s="107"/>
      <c r="Z26" s="107"/>
      <c r="AA26" s="107"/>
      <c r="AB26" s="107"/>
      <c r="AC26" s="101"/>
      <c r="AD26" s="101"/>
      <c r="AE26" s="101"/>
      <c r="AF26" s="101"/>
      <c r="AG26" s="85"/>
      <c r="AH26" s="85"/>
      <c r="AI26" s="85"/>
      <c r="AJ26" s="85"/>
      <c r="AK26" s="85"/>
      <c r="AL26" s="85"/>
      <c r="AM26" s="85"/>
      <c r="AN26" s="103"/>
      <c r="AO26" s="103"/>
      <c r="AP26" s="103"/>
      <c r="AQ26" s="103"/>
      <c r="AR26" s="103"/>
      <c r="AS26" s="103"/>
      <c r="AT26" s="103"/>
      <c r="AU26" s="103"/>
      <c r="AV26" s="103"/>
      <c r="AW26" s="103"/>
      <c r="AX26" s="108"/>
      <c r="AY26" s="108"/>
      <c r="AZ26" s="108"/>
      <c r="BA26" s="108"/>
      <c r="BB26" s="108"/>
      <c r="BC26" s="108"/>
      <c r="BD26" s="108"/>
      <c r="BE26" s="108"/>
      <c r="BF26" s="108"/>
      <c r="BG26" s="108"/>
      <c r="BH26" s="104"/>
      <c r="BI26" s="104"/>
      <c r="BJ26" s="104"/>
      <c r="BK26" s="105"/>
      <c r="BL26" s="132"/>
      <c r="BM26" s="132"/>
      <c r="BN26" s="132"/>
      <c r="BO26" s="132"/>
      <c r="BP26" s="132"/>
      <c r="BQ26" s="132"/>
      <c r="BV26" s="133"/>
      <c r="BW26" s="133"/>
      <c r="BX26" s="133"/>
    </row>
    <row r="27" spans="2:78" ht="15.75" hidden="1" customHeight="1">
      <c r="B27" s="388" t="s">
        <v>43</v>
      </c>
      <c r="C27" s="389"/>
      <c r="D27" s="390"/>
      <c r="E27" s="357" t="s">
        <v>44</v>
      </c>
      <c r="F27" s="358"/>
      <c r="G27" s="358"/>
      <c r="H27" s="358"/>
      <c r="I27" s="358"/>
      <c r="J27" s="358"/>
      <c r="K27" s="358"/>
      <c r="L27" s="358"/>
      <c r="M27" s="358"/>
      <c r="N27" s="359"/>
      <c r="O27" s="376" t="s">
        <v>71</v>
      </c>
      <c r="P27" s="377"/>
      <c r="Q27" s="377"/>
      <c r="R27" s="377"/>
      <c r="S27" s="377"/>
      <c r="T27" s="377"/>
      <c r="U27" s="378"/>
      <c r="V27" s="357" t="s">
        <v>75</v>
      </c>
      <c r="W27" s="358"/>
      <c r="X27" s="358"/>
      <c r="Y27" s="358"/>
      <c r="Z27" s="358"/>
      <c r="AA27" s="358"/>
      <c r="AB27" s="358"/>
      <c r="AC27" s="358"/>
      <c r="AD27" s="358"/>
      <c r="AE27" s="358"/>
      <c r="AF27" s="358"/>
      <c r="AG27" s="358"/>
      <c r="AH27" s="358"/>
      <c r="AI27" s="358"/>
      <c r="AJ27" s="358"/>
      <c r="AK27" s="358"/>
      <c r="AL27" s="358"/>
      <c r="AM27" s="358"/>
      <c r="AN27" s="358"/>
      <c r="AO27" s="358"/>
      <c r="AP27" s="358"/>
      <c r="AQ27" s="358"/>
      <c r="AR27" s="358"/>
      <c r="AS27" s="359"/>
      <c r="AT27" s="388" t="s">
        <v>8</v>
      </c>
      <c r="AU27" s="390"/>
      <c r="AV27" s="357" t="s">
        <v>9</v>
      </c>
      <c r="AW27" s="358"/>
      <c r="AX27" s="358"/>
      <c r="AY27" s="359"/>
      <c r="AZ27" s="388" t="s">
        <v>83</v>
      </c>
      <c r="BA27" s="389"/>
      <c r="BB27" s="389"/>
      <c r="BC27" s="389"/>
      <c r="BD27" s="389"/>
      <c r="BE27" s="389"/>
      <c r="BF27" s="390"/>
      <c r="BG27" s="414" t="s">
        <v>87</v>
      </c>
      <c r="BH27" s="414"/>
      <c r="BI27" s="414"/>
      <c r="BJ27" s="414"/>
      <c r="BK27" s="415"/>
      <c r="BL27" s="260"/>
      <c r="BM27" s="260"/>
      <c r="BN27" s="260"/>
      <c r="BO27" s="260"/>
      <c r="BP27" s="260"/>
      <c r="BQ27" s="260"/>
      <c r="BR27" s="60"/>
      <c r="BS27" s="60"/>
      <c r="BT27" s="60"/>
      <c r="BU27" s="60"/>
      <c r="BV27" s="236" t="s">
        <v>64</v>
      </c>
      <c r="BW27" s="236"/>
      <c r="BX27" s="336"/>
    </row>
    <row r="28" spans="2:78" ht="15.75" hidden="1" customHeight="1">
      <c r="B28" s="391"/>
      <c r="C28" s="392"/>
      <c r="D28" s="393"/>
      <c r="E28" s="360"/>
      <c r="F28" s="361"/>
      <c r="G28" s="361"/>
      <c r="H28" s="361"/>
      <c r="I28" s="361"/>
      <c r="J28" s="361"/>
      <c r="K28" s="361"/>
      <c r="L28" s="361"/>
      <c r="M28" s="361"/>
      <c r="N28" s="362"/>
      <c r="O28" s="385" t="s">
        <v>48</v>
      </c>
      <c r="P28" s="386"/>
      <c r="Q28" s="386"/>
      <c r="R28" s="386"/>
      <c r="S28" s="386"/>
      <c r="T28" s="386"/>
      <c r="U28" s="387"/>
      <c r="V28" s="382"/>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4"/>
      <c r="AT28" s="391"/>
      <c r="AU28" s="393"/>
      <c r="AV28" s="382"/>
      <c r="AW28" s="383"/>
      <c r="AX28" s="383"/>
      <c r="AY28" s="384"/>
      <c r="AZ28" s="391"/>
      <c r="BA28" s="392"/>
      <c r="BB28" s="392"/>
      <c r="BC28" s="392"/>
      <c r="BD28" s="392"/>
      <c r="BE28" s="392"/>
      <c r="BF28" s="393"/>
      <c r="BG28" s="416"/>
      <c r="BH28" s="416"/>
      <c r="BI28" s="416"/>
      <c r="BJ28" s="416"/>
      <c r="BK28" s="417"/>
      <c r="BL28" s="260"/>
      <c r="BM28" s="260"/>
      <c r="BN28" s="260"/>
      <c r="BO28" s="260"/>
      <c r="BP28" s="260"/>
      <c r="BQ28" s="260"/>
      <c r="BR28" s="60"/>
      <c r="BS28" s="60"/>
      <c r="BT28" s="60"/>
      <c r="BU28" s="60"/>
      <c r="BV28" s="130">
        <v>0.08</v>
      </c>
      <c r="BW28" s="131">
        <v>0.1</v>
      </c>
      <c r="BX28" s="131" t="s">
        <v>50</v>
      </c>
      <c r="BY28" s="26" t="s">
        <v>60</v>
      </c>
      <c r="BZ28" s="26" t="s">
        <v>59</v>
      </c>
    </row>
    <row r="29" spans="2:78" ht="30" hidden="1" customHeight="1">
      <c r="B29" s="394">
        <v>3</v>
      </c>
      <c r="C29" s="395"/>
      <c r="D29" s="396"/>
      <c r="E29" s="368"/>
      <c r="F29" s="369"/>
      <c r="G29" s="369"/>
      <c r="H29" s="369"/>
      <c r="I29" s="369"/>
      <c r="J29" s="369"/>
      <c r="K29" s="369"/>
      <c r="L29" s="369"/>
      <c r="M29" s="369"/>
      <c r="N29" s="370"/>
      <c r="O29" s="406"/>
      <c r="P29" s="407"/>
      <c r="Q29" s="407"/>
      <c r="R29" s="407"/>
      <c r="S29" s="407"/>
      <c r="T29" s="407"/>
      <c r="U29" s="408"/>
      <c r="V29" s="337"/>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39"/>
      <c r="AT29" s="340" t="s">
        <v>74</v>
      </c>
      <c r="AU29" s="340"/>
      <c r="AV29" s="341">
        <v>1</v>
      </c>
      <c r="AW29" s="342"/>
      <c r="AX29" s="342"/>
      <c r="AY29" s="343"/>
      <c r="AZ29" s="344"/>
      <c r="BA29" s="344"/>
      <c r="BB29" s="344"/>
      <c r="BC29" s="344"/>
      <c r="BD29" s="345" t="s">
        <v>77</v>
      </c>
      <c r="BE29" s="345"/>
      <c r="BF29" s="346"/>
      <c r="BG29" s="347"/>
      <c r="BH29" s="348"/>
      <c r="BI29" s="348"/>
      <c r="BJ29" s="348"/>
      <c r="BK29" s="349"/>
      <c r="BL29" s="356"/>
      <c r="BM29" s="356"/>
      <c r="BN29" s="356"/>
      <c r="BO29" s="356"/>
      <c r="BP29" s="356"/>
      <c r="BQ29" s="356"/>
      <c r="BV29" s="133" t="str">
        <f>IF($BC31=10%,Y31,0)</f>
        <v/>
      </c>
      <c r="BW29" s="133">
        <f>IF($BC31=8%,Y31,0)</f>
        <v>0</v>
      </c>
      <c r="BX29" s="133">
        <f>IF($BC31="非税",Y31,0)</f>
        <v>0</v>
      </c>
      <c r="BY29" s="3">
        <v>17</v>
      </c>
      <c r="BZ29" s="3">
        <v>1</v>
      </c>
    </row>
    <row r="30" spans="2:78" ht="30" hidden="1" customHeight="1">
      <c r="B30" s="397"/>
      <c r="C30" s="398"/>
      <c r="D30" s="399"/>
      <c r="E30" s="350" t="s">
        <v>78</v>
      </c>
      <c r="F30" s="351"/>
      <c r="G30" s="351"/>
      <c r="H30" s="351"/>
      <c r="I30" s="351"/>
      <c r="J30" s="351"/>
      <c r="K30" s="351"/>
      <c r="L30" s="351"/>
      <c r="M30" s="351"/>
      <c r="N30" s="351"/>
      <c r="O30" s="350" t="s">
        <v>85</v>
      </c>
      <c r="P30" s="351"/>
      <c r="Q30" s="351"/>
      <c r="R30" s="351"/>
      <c r="S30" s="351"/>
      <c r="T30" s="351"/>
      <c r="U30" s="351"/>
      <c r="V30" s="351"/>
      <c r="W30" s="351"/>
      <c r="X30" s="351"/>
      <c r="Y30" s="350" t="s">
        <v>84</v>
      </c>
      <c r="Z30" s="351"/>
      <c r="AA30" s="351"/>
      <c r="AB30" s="351"/>
      <c r="AC30" s="351"/>
      <c r="AD30" s="351"/>
      <c r="AE30" s="351"/>
      <c r="AF30" s="351"/>
      <c r="AG30" s="351"/>
      <c r="AH30" s="351"/>
      <c r="AI30" s="350" t="s">
        <v>86</v>
      </c>
      <c r="AJ30" s="351"/>
      <c r="AK30" s="351"/>
      <c r="AL30" s="351"/>
      <c r="AM30" s="351"/>
      <c r="AN30" s="351"/>
      <c r="AO30" s="351"/>
      <c r="AP30" s="351"/>
      <c r="AQ30" s="351"/>
      <c r="AR30" s="351"/>
      <c r="AS30" s="350" t="s">
        <v>88</v>
      </c>
      <c r="AT30" s="351"/>
      <c r="AU30" s="351"/>
      <c r="AV30" s="352"/>
      <c r="AW30" s="352"/>
      <c r="AX30" s="352"/>
      <c r="AY30" s="352"/>
      <c r="AZ30" s="351"/>
      <c r="BA30" s="351"/>
      <c r="BB30" s="351"/>
      <c r="BC30" s="353" t="s">
        <v>47</v>
      </c>
      <c r="BD30" s="354"/>
      <c r="BE30" s="354"/>
      <c r="BF30" s="354"/>
      <c r="BG30" s="355"/>
      <c r="BH30" s="350" t="s">
        <v>79</v>
      </c>
      <c r="BI30" s="351"/>
      <c r="BJ30" s="351"/>
      <c r="BK30" s="418"/>
      <c r="BL30" s="134"/>
      <c r="BM30" s="134"/>
      <c r="BN30" s="134"/>
      <c r="BO30" s="134"/>
      <c r="BP30" s="134"/>
      <c r="BQ30" s="134"/>
      <c r="BV30" s="133"/>
      <c r="BW30" s="133"/>
      <c r="BX30" s="133"/>
    </row>
    <row r="31" spans="2:78" ht="30" hidden="1" customHeight="1">
      <c r="B31" s="400"/>
      <c r="C31" s="401"/>
      <c r="D31" s="402"/>
      <c r="E31" s="403"/>
      <c r="F31" s="404"/>
      <c r="G31" s="404"/>
      <c r="H31" s="404"/>
      <c r="I31" s="404"/>
      <c r="J31" s="404"/>
      <c r="K31" s="404"/>
      <c r="L31" s="404"/>
      <c r="M31" s="404"/>
      <c r="N31" s="405"/>
      <c r="O31" s="403"/>
      <c r="P31" s="404"/>
      <c r="Q31" s="404"/>
      <c r="R31" s="404"/>
      <c r="S31" s="404"/>
      <c r="T31" s="404"/>
      <c r="U31" s="404"/>
      <c r="V31" s="404"/>
      <c r="W31" s="404"/>
      <c r="X31" s="405"/>
      <c r="Y31" s="379" t="str">
        <f>IF(E31="","",E31*BG29)</f>
        <v/>
      </c>
      <c r="Z31" s="380"/>
      <c r="AA31" s="380"/>
      <c r="AB31" s="380"/>
      <c r="AC31" s="380"/>
      <c r="AD31" s="380"/>
      <c r="AE31" s="380"/>
      <c r="AF31" s="380"/>
      <c r="AG31" s="380"/>
      <c r="AH31" s="381"/>
      <c r="AI31" s="379" t="str">
        <f>IF(E31="","",O31+Y31)</f>
        <v/>
      </c>
      <c r="AJ31" s="380"/>
      <c r="AK31" s="380"/>
      <c r="AL31" s="380"/>
      <c r="AM31" s="380"/>
      <c r="AN31" s="380"/>
      <c r="AO31" s="380"/>
      <c r="AP31" s="380"/>
      <c r="AQ31" s="380"/>
      <c r="AR31" s="381"/>
      <c r="AS31" s="409" t="str">
        <f>IF(AI31="","",E31-AI31)</f>
        <v/>
      </c>
      <c r="AT31" s="410"/>
      <c r="AU31" s="410"/>
      <c r="AV31" s="410"/>
      <c r="AW31" s="410"/>
      <c r="AX31" s="410"/>
      <c r="AY31" s="410"/>
      <c r="AZ31" s="410"/>
      <c r="BA31" s="410"/>
      <c r="BB31" s="410"/>
      <c r="BC31" s="411">
        <v>0.1</v>
      </c>
      <c r="BD31" s="412"/>
      <c r="BE31" s="412"/>
      <c r="BF31" s="412"/>
      <c r="BG31" s="413"/>
      <c r="BH31" s="191" t="str">
        <f>IF(AS31=0,"完","")</f>
        <v/>
      </c>
      <c r="BI31" s="192"/>
      <c r="BJ31" s="192"/>
      <c r="BK31" s="193"/>
      <c r="BL31" s="132"/>
      <c r="BM31" s="132"/>
      <c r="BN31" s="132"/>
      <c r="BO31" s="132"/>
      <c r="BP31" s="132"/>
      <c r="BQ31" s="132"/>
      <c r="BV31" s="133"/>
      <c r="BW31" s="133"/>
      <c r="BX31" s="133"/>
    </row>
    <row r="32" spans="2:78" ht="24" customHeight="1">
      <c r="BS32" s="135">
        <f>SUM(BV17:BV31)</f>
        <v>1000000.1599999999</v>
      </c>
      <c r="BT32" s="135">
        <f>SUM(BW17:BW31)</f>
        <v>0.2</v>
      </c>
      <c r="BU32" s="135">
        <f>SUM(BX17:BX31)</f>
        <v>0</v>
      </c>
    </row>
    <row r="33" spans="2:72" ht="39.950000000000003" customHeight="1">
      <c r="B33" s="316" t="s">
        <v>37</v>
      </c>
      <c r="C33" s="317"/>
      <c r="D33" s="318"/>
      <c r="E33" s="111">
        <v>1</v>
      </c>
      <c r="F33" s="136" t="s">
        <v>38</v>
      </c>
      <c r="G33" s="111" t="s">
        <v>167</v>
      </c>
      <c r="H33" s="12"/>
      <c r="I33" s="12"/>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112"/>
      <c r="AM33" s="12"/>
      <c r="AN33" s="12"/>
      <c r="AO33" s="12"/>
      <c r="AP33" s="12"/>
      <c r="AQ33" s="12"/>
      <c r="AR33" s="12"/>
      <c r="AS33" s="12"/>
      <c r="AT33" s="12"/>
      <c r="AU33" s="12"/>
      <c r="AV33" s="12"/>
      <c r="AW33" s="12"/>
      <c r="AX33" s="12"/>
      <c r="AY33" s="12"/>
      <c r="AZ33" s="12"/>
      <c r="BA33" s="12"/>
      <c r="BB33" s="13"/>
      <c r="BT33" s="128">
        <v>0.08</v>
      </c>
    </row>
    <row r="34" spans="2:72" ht="39.950000000000003" customHeight="1">
      <c r="B34" s="319"/>
      <c r="C34" s="320"/>
      <c r="D34" s="321"/>
      <c r="E34" s="116">
        <v>2</v>
      </c>
      <c r="F34" s="53" t="s">
        <v>38</v>
      </c>
      <c r="G34" s="116" t="s">
        <v>198</v>
      </c>
      <c r="H34" s="29"/>
      <c r="I34" s="29"/>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17"/>
      <c r="AM34" s="29"/>
      <c r="AN34" s="29"/>
      <c r="AO34" s="29"/>
      <c r="AP34" s="29"/>
      <c r="AQ34" s="29"/>
      <c r="AR34" s="29"/>
      <c r="AS34" s="29"/>
      <c r="AT34" s="29"/>
      <c r="AU34" s="29"/>
      <c r="AV34" s="29"/>
      <c r="AW34" s="29"/>
      <c r="AX34" s="29"/>
      <c r="AY34" s="29"/>
      <c r="AZ34" s="29"/>
      <c r="BA34" s="29"/>
      <c r="BB34" s="36"/>
      <c r="BT34" s="128">
        <v>0.1</v>
      </c>
    </row>
    <row r="35" spans="2:72" ht="17.25" customHeight="1">
      <c r="B35" s="60"/>
    </row>
    <row r="36" spans="2:72" ht="17.25" customHeight="1">
      <c r="B36" s="64"/>
    </row>
    <row r="37" spans="2:72" ht="20.100000000000001" customHeight="1">
      <c r="C37" s="60" t="s">
        <v>93</v>
      </c>
      <c r="E37" s="326"/>
      <c r="F37" s="327"/>
      <c r="G37" s="60" t="s">
        <v>105</v>
      </c>
    </row>
    <row r="38" spans="2:72" ht="20.100000000000001" customHeight="1">
      <c r="C38" s="60" t="s">
        <v>94</v>
      </c>
      <c r="E38" s="60" t="s">
        <v>96</v>
      </c>
      <c r="F38" s="60"/>
    </row>
    <row r="39" spans="2:72" ht="20.100000000000001" customHeight="1">
      <c r="C39" s="60" t="s">
        <v>97</v>
      </c>
      <c r="E39" s="60" t="s">
        <v>164</v>
      </c>
      <c r="F39" s="60"/>
    </row>
    <row r="40" spans="2:72" ht="20.100000000000001" customHeight="1">
      <c r="C40" s="60" t="s">
        <v>100</v>
      </c>
      <c r="E40" s="60" t="s">
        <v>102</v>
      </c>
      <c r="F40" s="60"/>
    </row>
    <row r="41" spans="2:72" ht="20.100000000000001" customHeight="1"/>
  </sheetData>
  <sheetProtection sheet="1" objects="1" scenarios="1" pivotTables="0"/>
  <mergeCells count="158">
    <mergeCell ref="AV27:AY28"/>
    <mergeCell ref="AZ27:BF28"/>
    <mergeCell ref="BG27:BK28"/>
    <mergeCell ref="AV29:AY29"/>
    <mergeCell ref="AZ29:BC29"/>
    <mergeCell ref="BD29:BF29"/>
    <mergeCell ref="BG29:BK29"/>
    <mergeCell ref="BH31:BK31"/>
    <mergeCell ref="Y30:AH30"/>
    <mergeCell ref="AI30:AR30"/>
    <mergeCell ref="AS30:BB30"/>
    <mergeCell ref="BC30:BG30"/>
    <mergeCell ref="Y31:AH31"/>
    <mergeCell ref="AI31:AR31"/>
    <mergeCell ref="AS31:BB31"/>
    <mergeCell ref="BC31:BG31"/>
    <mergeCell ref="BH30:BK30"/>
    <mergeCell ref="AT27:AU28"/>
    <mergeCell ref="BE4:BK4"/>
    <mergeCell ref="BE5:BK5"/>
    <mergeCell ref="BE6:BK6"/>
    <mergeCell ref="BE7:BK7"/>
    <mergeCell ref="BE8:BK8"/>
    <mergeCell ref="AS18:BB18"/>
    <mergeCell ref="AS19:BB19"/>
    <mergeCell ref="AT21:AU22"/>
    <mergeCell ref="AV21:AY22"/>
    <mergeCell ref="AZ21:BF22"/>
    <mergeCell ref="BH18:BK18"/>
    <mergeCell ref="BH19:BK19"/>
    <mergeCell ref="AZ17:BC17"/>
    <mergeCell ref="BG17:BK17"/>
    <mergeCell ref="AT6:AW6"/>
    <mergeCell ref="AT7:AW7"/>
    <mergeCell ref="BC18:BG18"/>
    <mergeCell ref="V21:AS22"/>
    <mergeCell ref="V15:AS16"/>
    <mergeCell ref="V17:AS17"/>
    <mergeCell ref="V11:AC11"/>
    <mergeCell ref="V12:AC12"/>
    <mergeCell ref="AD11:AR11"/>
    <mergeCell ref="AD12:AR12"/>
    <mergeCell ref="BH25:BK25"/>
    <mergeCell ref="Y25:AH25"/>
    <mergeCell ref="AI25:AR25"/>
    <mergeCell ref="AS25:BB25"/>
    <mergeCell ref="BC25:BG25"/>
    <mergeCell ref="BG21:BK22"/>
    <mergeCell ref="O24:X24"/>
    <mergeCell ref="BH24:BK24"/>
    <mergeCell ref="AT11:BR11"/>
    <mergeCell ref="AT12:BR12"/>
    <mergeCell ref="AT13:BR13"/>
    <mergeCell ref="O17:U17"/>
    <mergeCell ref="BL15:BQ16"/>
    <mergeCell ref="BL17:BQ17"/>
    <mergeCell ref="AT15:AU16"/>
    <mergeCell ref="AV15:AY16"/>
    <mergeCell ref="O22:U22"/>
    <mergeCell ref="O16:U16"/>
    <mergeCell ref="O15:U15"/>
    <mergeCell ref="AZ15:BF16"/>
    <mergeCell ref="BG15:BK16"/>
    <mergeCell ref="BD17:BF17"/>
    <mergeCell ref="Y19:AH19"/>
    <mergeCell ref="BC19:BG19"/>
    <mergeCell ref="B10:H10"/>
    <mergeCell ref="B15:D16"/>
    <mergeCell ref="B8:K9"/>
    <mergeCell ref="L8:S8"/>
    <mergeCell ref="E29:N29"/>
    <mergeCell ref="B17:D19"/>
    <mergeCell ref="B23:D25"/>
    <mergeCell ref="B29:D31"/>
    <mergeCell ref="B21:D22"/>
    <mergeCell ref="B27:D28"/>
    <mergeCell ref="O30:X30"/>
    <mergeCell ref="O19:X19"/>
    <mergeCell ref="O31:X31"/>
    <mergeCell ref="O25:X25"/>
    <mergeCell ref="E31:N31"/>
    <mergeCell ref="O29:U29"/>
    <mergeCell ref="O23:U23"/>
    <mergeCell ref="E30:N30"/>
    <mergeCell ref="E18:N18"/>
    <mergeCell ref="E19:N19"/>
    <mergeCell ref="E23:N23"/>
    <mergeCell ref="E24:N24"/>
    <mergeCell ref="E25:N25"/>
    <mergeCell ref="O18:X18"/>
    <mergeCell ref="E21:N22"/>
    <mergeCell ref="O21:U21"/>
    <mergeCell ref="E27:N28"/>
    <mergeCell ref="AI19:AR19"/>
    <mergeCell ref="V27:AS28"/>
    <mergeCell ref="Y18:AH18"/>
    <mergeCell ref="AI18:AR18"/>
    <mergeCell ref="O27:U27"/>
    <mergeCell ref="O28:U28"/>
    <mergeCell ref="BL5:BR5"/>
    <mergeCell ref="BL8:BR8"/>
    <mergeCell ref="BV15:BX15"/>
    <mergeCell ref="BL6:BR6"/>
    <mergeCell ref="BL7:BR7"/>
    <mergeCell ref="AT8:AW8"/>
    <mergeCell ref="AX8:BD8"/>
    <mergeCell ref="Y9:AA9"/>
    <mergeCell ref="AB9:AP9"/>
    <mergeCell ref="W10:AA10"/>
    <mergeCell ref="AC10:AQ10"/>
    <mergeCell ref="BL29:BQ29"/>
    <mergeCell ref="BG1:BJ1"/>
    <mergeCell ref="E15:N16"/>
    <mergeCell ref="B33:D34"/>
    <mergeCell ref="AT17:AU17"/>
    <mergeCell ref="AV17:AY17"/>
    <mergeCell ref="BK1:BR1"/>
    <mergeCell ref="W5:X5"/>
    <mergeCell ref="Y5:AC5"/>
    <mergeCell ref="W6:AQ6"/>
    <mergeCell ref="W7:AQ7"/>
    <mergeCell ref="BK2:BL2"/>
    <mergeCell ref="AX4:BD4"/>
    <mergeCell ref="AX5:BD5"/>
    <mergeCell ref="E17:N17"/>
    <mergeCell ref="BN2:BO2"/>
    <mergeCell ref="W8:AQ8"/>
    <mergeCell ref="AX6:BD6"/>
    <mergeCell ref="AX7:BD7"/>
    <mergeCell ref="AT5:AW5"/>
    <mergeCell ref="V2:AR2"/>
    <mergeCell ref="V1:AR1"/>
    <mergeCell ref="AT10:BR10"/>
    <mergeCell ref="BL4:BR4"/>
    <mergeCell ref="E37:F37"/>
    <mergeCell ref="O4:S5"/>
    <mergeCell ref="M4:N5"/>
    <mergeCell ref="A2:E2"/>
    <mergeCell ref="F2:N2"/>
    <mergeCell ref="G4:L5"/>
    <mergeCell ref="A4:F5"/>
    <mergeCell ref="BL21:BQ22"/>
    <mergeCell ref="BV21:BX21"/>
    <mergeCell ref="V23:AS23"/>
    <mergeCell ref="AT23:AU23"/>
    <mergeCell ref="AV23:AY23"/>
    <mergeCell ref="AZ23:BC23"/>
    <mergeCell ref="BD23:BF23"/>
    <mergeCell ref="BG23:BK23"/>
    <mergeCell ref="Y24:AH24"/>
    <mergeCell ref="AI24:AR24"/>
    <mergeCell ref="AS24:BB24"/>
    <mergeCell ref="BC24:BG24"/>
    <mergeCell ref="BL23:BQ23"/>
    <mergeCell ref="BL27:BQ28"/>
    <mergeCell ref="BV27:BX27"/>
    <mergeCell ref="V29:AS29"/>
    <mergeCell ref="AT29:AU29"/>
  </mergeCells>
  <phoneticPr fontId="1"/>
  <dataValidations count="2">
    <dataValidation type="list" allowBlank="1" showInputMessage="1" showErrorMessage="1" sqref="BC25 BC19 BC31" xr:uid="{854C08A1-EE01-47BC-B85F-D08B4E108951}">
      <formula1>$BT$10:$BT$34</formula1>
    </dataValidation>
    <dataValidation type="list" allowBlank="1" showInputMessage="1" showErrorMessage="1" sqref="G4" xr:uid="{15C6935C-6E52-4FBD-AF7D-F1239F51AAA1}">
      <formula1>"北海道営業所,東北支店,東関東支店,東京支店,北陸営業所,名古屋支店,大阪支店,四国営業所,中国支店,九州支店,南九州営業所,沖縄営業所,その他"</formula1>
    </dataValidation>
  </dataValidations>
  <printOptions horizontalCentered="1"/>
  <pageMargins left="0" right="0" top="0.39370078740157483" bottom="0.43307086614173229" header="0.19685039370078741" footer="0.19685039370078741"/>
  <pageSetup paperSize="9" scale="70" orientation="landscape" r:id="rId1"/>
  <headerFooter>
    <oddFooter>&amp;P ページ</oddFooter>
  </headerFooter>
  <ignoredErrors>
    <ignoredError sqref="BG17"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8243E-9B29-46AF-9FCF-C8B7A93D1A35}">
  <sheetPr codeName="Sheet5">
    <tabColor theme="0" tint="-0.499984740745262"/>
    <pageSetUpPr fitToPage="1"/>
  </sheetPr>
  <dimension ref="A1:DV31"/>
  <sheetViews>
    <sheetView showGridLines="0" zoomScale="85" zoomScaleNormal="85" workbookViewId="0">
      <pane ySplit="16" topLeftCell="A17" activePane="bottomLeft" state="frozen"/>
      <selection activeCell="R4" sqref="R4:V5"/>
      <selection pane="bottomLeft" activeCell="Y20" sqref="Y20:BF20"/>
    </sheetView>
  </sheetViews>
  <sheetFormatPr defaultColWidth="2.75" defaultRowHeight="17.25" customHeight="1"/>
  <cols>
    <col min="1" max="1" width="4.5" style="3" bestFit="1" customWidth="1"/>
    <col min="2" max="73" width="2.625" style="3" customWidth="1"/>
    <col min="74" max="74" width="7.625" style="3" hidden="1" customWidth="1"/>
    <col min="75" max="75" width="11.125" style="3" hidden="1" customWidth="1"/>
    <col min="76" max="76" width="7.625" style="3" hidden="1" customWidth="1"/>
    <col min="77" max="78" width="3.625" style="3" hidden="1" customWidth="1"/>
    <col min="79" max="79" width="2.75" style="3" customWidth="1"/>
    <col min="80" max="16384" width="2.75" style="3"/>
  </cols>
  <sheetData>
    <row r="1" spans="1:126" ht="30.75" customHeight="1">
      <c r="A1" s="1" t="s">
        <v>101</v>
      </c>
      <c r="B1" s="2"/>
      <c r="C1" s="2"/>
      <c r="D1" s="2"/>
      <c r="E1" s="2"/>
      <c r="F1" s="2"/>
      <c r="G1" s="2"/>
      <c r="H1" s="2"/>
      <c r="I1" s="2"/>
      <c r="J1" s="2"/>
      <c r="K1" s="2"/>
      <c r="L1" s="2"/>
      <c r="M1" s="2"/>
      <c r="N1" s="2"/>
      <c r="O1" s="2"/>
      <c r="P1" s="2"/>
      <c r="Q1" s="2"/>
      <c r="R1" s="2"/>
      <c r="S1" s="2"/>
      <c r="T1" s="2"/>
      <c r="U1" s="2"/>
      <c r="V1" s="2"/>
      <c r="Y1" s="240" t="s">
        <v>90</v>
      </c>
      <c r="Z1" s="240"/>
      <c r="AA1" s="240"/>
      <c r="AB1" s="240"/>
      <c r="AC1" s="240"/>
      <c r="AD1" s="240"/>
      <c r="AE1" s="240"/>
      <c r="AF1" s="240"/>
      <c r="AG1" s="240"/>
      <c r="AH1" s="240"/>
      <c r="AI1" s="240"/>
      <c r="AJ1" s="240"/>
      <c r="AK1" s="240"/>
      <c r="AL1" s="240"/>
      <c r="AM1" s="240"/>
      <c r="AN1" s="240"/>
      <c r="AO1" s="240"/>
      <c r="AP1" s="240"/>
      <c r="AQ1" s="240"/>
      <c r="AR1" s="240"/>
      <c r="AS1" s="240"/>
      <c r="AT1" s="240"/>
      <c r="AU1" s="240"/>
      <c r="BJ1" s="235" t="s">
        <v>69</v>
      </c>
      <c r="BK1" s="236"/>
      <c r="BL1" s="236"/>
      <c r="BM1" s="236"/>
      <c r="BN1" s="363" t="str">
        <f>IF(入力欄!A18="","",入力欄!B10)</f>
        <v/>
      </c>
      <c r="BO1" s="364"/>
      <c r="BP1" s="364"/>
      <c r="BQ1" s="364"/>
      <c r="BR1" s="364"/>
      <c r="BS1" s="364"/>
      <c r="BT1" s="364"/>
      <c r="BU1" s="365"/>
    </row>
    <row r="2" spans="1:126" ht="23.1" customHeight="1">
      <c r="A2" s="4"/>
      <c r="B2" s="278" t="s">
        <v>98</v>
      </c>
      <c r="C2" s="253"/>
      <c r="D2" s="253"/>
      <c r="E2" s="253"/>
      <c r="F2" s="279"/>
      <c r="G2" s="280" t="s">
        <v>99</v>
      </c>
      <c r="H2" s="281"/>
      <c r="I2" s="281"/>
      <c r="J2" s="281"/>
      <c r="K2" s="281"/>
      <c r="L2" s="281"/>
      <c r="M2" s="281"/>
      <c r="N2" s="281"/>
      <c r="O2" s="281"/>
      <c r="P2" s="281"/>
      <c r="Q2" s="281"/>
      <c r="R2" s="282"/>
      <c r="S2" s="4"/>
      <c r="T2" s="4"/>
      <c r="U2" s="4"/>
      <c r="V2" s="4"/>
      <c r="Y2" s="437" t="s">
        <v>72</v>
      </c>
      <c r="Z2" s="437"/>
      <c r="AA2" s="437"/>
      <c r="AB2" s="437"/>
      <c r="AC2" s="437"/>
      <c r="AD2" s="437"/>
      <c r="AE2" s="437"/>
      <c r="AF2" s="437"/>
      <c r="AG2" s="437"/>
      <c r="AH2" s="437"/>
      <c r="AI2" s="437"/>
      <c r="AJ2" s="437"/>
      <c r="AK2" s="437"/>
      <c r="AL2" s="437"/>
      <c r="AM2" s="437"/>
      <c r="AN2" s="437"/>
      <c r="AO2" s="437"/>
      <c r="AP2" s="437"/>
      <c r="AQ2" s="437"/>
      <c r="AR2" s="437"/>
      <c r="AS2" s="437"/>
      <c r="AT2" s="437"/>
      <c r="AU2" s="437"/>
      <c r="BJ2" s="56"/>
      <c r="BK2" s="57"/>
      <c r="BL2" s="57"/>
      <c r="BM2" s="58" t="s">
        <v>61</v>
      </c>
      <c r="BN2" s="253">
        <v>1</v>
      </c>
      <c r="BO2" s="253"/>
      <c r="BP2" s="57" t="s">
        <v>62</v>
      </c>
      <c r="BQ2" s="371">
        <f>SUM(BZ17:BZ30)</f>
        <v>0</v>
      </c>
      <c r="BR2" s="371"/>
      <c r="BS2" s="57" t="s">
        <v>63</v>
      </c>
      <c r="BT2" s="57"/>
      <c r="BU2" s="59"/>
    </row>
    <row r="3" spans="1:126" ht="23.1" customHeight="1">
      <c r="B3" s="137"/>
      <c r="Y3" s="7"/>
      <c r="Z3" s="8"/>
      <c r="AA3" s="57" t="s">
        <v>76</v>
      </c>
      <c r="AB3" s="8"/>
      <c r="AC3" s="8"/>
      <c r="AD3" s="8"/>
      <c r="AE3" s="8"/>
      <c r="AF3" s="8"/>
      <c r="AG3" s="8"/>
      <c r="AH3" s="8"/>
      <c r="AI3" s="8"/>
      <c r="AJ3" s="8"/>
      <c r="AK3" s="8"/>
      <c r="AL3" s="8"/>
      <c r="AM3" s="8"/>
      <c r="AN3" s="8"/>
      <c r="AO3" s="8"/>
      <c r="AP3" s="8"/>
      <c r="AQ3" s="8"/>
      <c r="AR3" s="8"/>
      <c r="AS3" s="8"/>
      <c r="AT3" s="8"/>
      <c r="AU3" s="9"/>
      <c r="BA3" s="179" t="s">
        <v>57</v>
      </c>
      <c r="BB3" s="180"/>
      <c r="BC3" s="180"/>
      <c r="BD3" s="180"/>
      <c r="BE3" s="180"/>
      <c r="BF3" s="180"/>
      <c r="BG3" s="181"/>
      <c r="BH3" s="179" t="s">
        <v>21</v>
      </c>
      <c r="BI3" s="180"/>
      <c r="BJ3" s="180"/>
      <c r="BK3" s="180"/>
      <c r="BL3" s="180"/>
      <c r="BM3" s="180"/>
      <c r="BN3" s="181"/>
      <c r="BO3" s="179" t="s">
        <v>58</v>
      </c>
      <c r="BP3" s="180"/>
      <c r="BQ3" s="180"/>
      <c r="BR3" s="180"/>
      <c r="BS3" s="180"/>
      <c r="BT3" s="180"/>
      <c r="BU3" s="181"/>
    </row>
    <row r="4" spans="1:126" ht="23.1" customHeight="1">
      <c r="B4" s="297" t="s">
        <v>80</v>
      </c>
      <c r="C4" s="298"/>
      <c r="D4" s="298"/>
      <c r="E4" s="298"/>
      <c r="F4" s="298"/>
      <c r="G4" s="334"/>
      <c r="H4" s="429" t="str">
        <f>入力欄!B11</f>
        <v>北陸営業所</v>
      </c>
      <c r="I4" s="430"/>
      <c r="J4" s="430"/>
      <c r="K4" s="430"/>
      <c r="L4" s="430"/>
      <c r="M4" s="430"/>
      <c r="N4" s="431"/>
      <c r="O4" s="194" t="s">
        <v>95</v>
      </c>
      <c r="P4" s="284"/>
      <c r="Q4" s="328" t="str">
        <f>IF(入力欄!A12="","",入力欄!B12)</f>
        <v>田中</v>
      </c>
      <c r="R4" s="328"/>
      <c r="S4" s="328"/>
      <c r="T4" s="328"/>
      <c r="U4" s="329"/>
      <c r="Y4" s="10"/>
      <c r="Z4" s="290" t="s">
        <v>22</v>
      </c>
      <c r="AA4" s="290"/>
      <c r="AB4" s="366" t="str">
        <f>IF(入力欄!A18="","",入力欄!B2)</f>
        <v/>
      </c>
      <c r="AC4" s="366"/>
      <c r="AD4" s="366"/>
      <c r="AE4" s="366"/>
      <c r="AF4" s="366"/>
      <c r="AG4" s="11"/>
      <c r="AH4" s="11"/>
      <c r="AI4" s="11"/>
      <c r="AJ4" s="11"/>
      <c r="AK4" s="11"/>
      <c r="AL4" s="11"/>
      <c r="AM4" s="11"/>
      <c r="AN4" s="11"/>
      <c r="AO4" s="11"/>
      <c r="AP4" s="11"/>
      <c r="AQ4" s="11"/>
      <c r="AR4" s="12"/>
      <c r="AS4" s="12"/>
      <c r="AT4" s="12"/>
      <c r="AU4" s="13"/>
      <c r="AW4" s="244" t="s">
        <v>24</v>
      </c>
      <c r="AX4" s="245"/>
      <c r="AY4" s="245"/>
      <c r="AZ4" s="246"/>
      <c r="BA4" s="310">
        <f>BV31</f>
        <v>0</v>
      </c>
      <c r="BB4" s="311"/>
      <c r="BC4" s="311"/>
      <c r="BD4" s="311"/>
      <c r="BE4" s="311"/>
      <c r="BF4" s="311"/>
      <c r="BG4" s="435"/>
      <c r="BH4" s="310">
        <f>ROUND(BA4*10%,0)</f>
        <v>0</v>
      </c>
      <c r="BI4" s="311"/>
      <c r="BJ4" s="311"/>
      <c r="BK4" s="311"/>
      <c r="BL4" s="311"/>
      <c r="BM4" s="311"/>
      <c r="BN4" s="435"/>
      <c r="BO4" s="310">
        <f>SUM(BA4,BH4)</f>
        <v>0</v>
      </c>
      <c r="BP4" s="311"/>
      <c r="BQ4" s="311"/>
      <c r="BR4" s="311"/>
      <c r="BS4" s="311"/>
      <c r="BT4" s="311"/>
      <c r="BU4" s="435"/>
    </row>
    <row r="5" spans="1:126" ht="23.1" customHeight="1">
      <c r="B5" s="299"/>
      <c r="C5" s="300"/>
      <c r="D5" s="300"/>
      <c r="E5" s="300"/>
      <c r="F5" s="300"/>
      <c r="G5" s="335"/>
      <c r="H5" s="432"/>
      <c r="I5" s="433"/>
      <c r="J5" s="433"/>
      <c r="K5" s="433"/>
      <c r="L5" s="433"/>
      <c r="M5" s="433"/>
      <c r="N5" s="434"/>
      <c r="O5" s="196"/>
      <c r="P5" s="285"/>
      <c r="Q5" s="330"/>
      <c r="R5" s="330"/>
      <c r="S5" s="330"/>
      <c r="T5" s="330"/>
      <c r="U5" s="331"/>
      <c r="W5" s="14"/>
      <c r="Y5" s="15"/>
      <c r="Z5" s="367" t="str">
        <f>IF(入力欄!A18="","",入力欄!B3)</f>
        <v/>
      </c>
      <c r="AA5" s="367"/>
      <c r="AB5" s="367"/>
      <c r="AC5" s="367"/>
      <c r="AD5" s="367"/>
      <c r="AE5" s="367"/>
      <c r="AF5" s="367"/>
      <c r="AG5" s="367"/>
      <c r="AH5" s="367"/>
      <c r="AI5" s="367"/>
      <c r="AJ5" s="367"/>
      <c r="AK5" s="367"/>
      <c r="AL5" s="367"/>
      <c r="AM5" s="367"/>
      <c r="AN5" s="367"/>
      <c r="AO5" s="367"/>
      <c r="AP5" s="367"/>
      <c r="AQ5" s="367"/>
      <c r="AR5" s="367"/>
      <c r="AS5" s="367"/>
      <c r="AT5" s="367"/>
      <c r="AU5" s="16"/>
      <c r="AW5" s="244" t="s">
        <v>23</v>
      </c>
      <c r="AX5" s="245"/>
      <c r="AY5" s="245"/>
      <c r="AZ5" s="246"/>
      <c r="BA5" s="310">
        <f>BW31</f>
        <v>0</v>
      </c>
      <c r="BB5" s="311"/>
      <c r="BC5" s="311"/>
      <c r="BD5" s="311"/>
      <c r="BE5" s="311"/>
      <c r="BF5" s="311"/>
      <c r="BG5" s="435"/>
      <c r="BH5" s="310">
        <f>ROUND(BA5*8%,0)</f>
        <v>0</v>
      </c>
      <c r="BI5" s="311"/>
      <c r="BJ5" s="311"/>
      <c r="BK5" s="311"/>
      <c r="BL5" s="311"/>
      <c r="BM5" s="311"/>
      <c r="BN5" s="435"/>
      <c r="BO5" s="310">
        <f>SUM(BA5,BH5)</f>
        <v>0</v>
      </c>
      <c r="BP5" s="311"/>
      <c r="BQ5" s="311"/>
      <c r="BR5" s="311"/>
      <c r="BS5" s="311"/>
      <c r="BT5" s="311"/>
      <c r="BU5" s="435"/>
    </row>
    <row r="6" spans="1:126" ht="23.1" customHeight="1">
      <c r="Y6" s="15"/>
      <c r="Z6" s="367" t="str">
        <f>IF(入力欄!A18="","",入力欄!B4)</f>
        <v/>
      </c>
      <c r="AA6" s="367"/>
      <c r="AB6" s="367"/>
      <c r="AC6" s="367"/>
      <c r="AD6" s="367"/>
      <c r="AE6" s="367"/>
      <c r="AF6" s="367"/>
      <c r="AG6" s="367"/>
      <c r="AH6" s="367"/>
      <c r="AI6" s="367"/>
      <c r="AJ6" s="367"/>
      <c r="AK6" s="367"/>
      <c r="AL6" s="367"/>
      <c r="AM6" s="367"/>
      <c r="AN6" s="367"/>
      <c r="AO6" s="367"/>
      <c r="AP6" s="367"/>
      <c r="AQ6" s="367"/>
      <c r="AR6" s="367"/>
      <c r="AS6" s="367"/>
      <c r="AT6" s="367"/>
      <c r="AU6" s="16"/>
      <c r="AW6" s="244" t="s">
        <v>25</v>
      </c>
      <c r="AX6" s="245"/>
      <c r="AY6" s="245"/>
      <c r="AZ6" s="246"/>
      <c r="BA6" s="310">
        <f>BX31</f>
        <v>0</v>
      </c>
      <c r="BB6" s="311"/>
      <c r="BC6" s="311"/>
      <c r="BD6" s="311"/>
      <c r="BE6" s="311"/>
      <c r="BF6" s="311"/>
      <c r="BG6" s="435"/>
      <c r="BH6" s="438"/>
      <c r="BI6" s="439"/>
      <c r="BJ6" s="439"/>
      <c r="BK6" s="439"/>
      <c r="BL6" s="439"/>
      <c r="BM6" s="439"/>
      <c r="BN6" s="440"/>
      <c r="BO6" s="310">
        <f>SUM(BA6,BH6)</f>
        <v>0</v>
      </c>
      <c r="BP6" s="311"/>
      <c r="BQ6" s="311"/>
      <c r="BR6" s="311"/>
      <c r="BS6" s="311"/>
      <c r="BT6" s="311"/>
      <c r="BU6" s="435"/>
    </row>
    <row r="7" spans="1:126" ht="23.1" customHeight="1">
      <c r="B7" s="194" t="s">
        <v>158</v>
      </c>
      <c r="C7" s="195"/>
      <c r="D7" s="195"/>
      <c r="E7" s="195"/>
      <c r="F7" s="195"/>
      <c r="G7" s="195"/>
      <c r="H7" s="195"/>
      <c r="I7" s="195"/>
      <c r="J7" s="195"/>
      <c r="K7" s="284"/>
      <c r="L7" s="119"/>
      <c r="M7" s="119"/>
      <c r="N7" s="119"/>
      <c r="O7" s="286"/>
      <c r="P7" s="286"/>
      <c r="Q7" s="286"/>
      <c r="R7" s="286"/>
      <c r="S7" s="286"/>
      <c r="T7" s="286"/>
      <c r="U7" s="286"/>
      <c r="V7" s="286"/>
      <c r="Y7" s="15"/>
      <c r="Z7" s="367"/>
      <c r="AA7" s="367"/>
      <c r="AB7" s="367"/>
      <c r="AC7" s="367"/>
      <c r="AD7" s="367"/>
      <c r="AE7" s="367"/>
      <c r="AF7" s="367"/>
      <c r="AG7" s="367"/>
      <c r="AH7" s="367"/>
      <c r="AI7" s="367"/>
      <c r="AJ7" s="367"/>
      <c r="AK7" s="367"/>
      <c r="AL7" s="367"/>
      <c r="AM7" s="367"/>
      <c r="AN7" s="367"/>
      <c r="AO7" s="367"/>
      <c r="AP7" s="367"/>
      <c r="AQ7" s="367"/>
      <c r="AR7" s="367"/>
      <c r="AS7" s="367"/>
      <c r="AT7" s="367"/>
      <c r="AU7" s="16"/>
      <c r="AW7" s="244" t="s">
        <v>28</v>
      </c>
      <c r="AX7" s="245"/>
      <c r="AY7" s="245"/>
      <c r="AZ7" s="246"/>
      <c r="BA7" s="254">
        <f>SUM(BA4:BG6)</f>
        <v>0</v>
      </c>
      <c r="BB7" s="255"/>
      <c r="BC7" s="255"/>
      <c r="BD7" s="255"/>
      <c r="BE7" s="255"/>
      <c r="BF7" s="255"/>
      <c r="BG7" s="256"/>
      <c r="BH7" s="254">
        <f>SUM(BH4:BN6)</f>
        <v>0</v>
      </c>
      <c r="BI7" s="255"/>
      <c r="BJ7" s="255"/>
      <c r="BK7" s="255"/>
      <c r="BL7" s="255"/>
      <c r="BM7" s="255"/>
      <c r="BN7" s="256"/>
      <c r="BO7" s="254">
        <f>SUM(BA7,BH7)</f>
        <v>0</v>
      </c>
      <c r="BP7" s="255"/>
      <c r="BQ7" s="255"/>
      <c r="BR7" s="255"/>
      <c r="BS7" s="255"/>
      <c r="BT7" s="255"/>
      <c r="BU7" s="256"/>
    </row>
    <row r="8" spans="1:126" ht="23.1" customHeight="1">
      <c r="B8" s="196"/>
      <c r="C8" s="197"/>
      <c r="D8" s="197"/>
      <c r="E8" s="197"/>
      <c r="F8" s="197"/>
      <c r="G8" s="197"/>
      <c r="H8" s="197"/>
      <c r="I8" s="197"/>
      <c r="J8" s="197"/>
      <c r="K8" s="285"/>
      <c r="L8" s="119"/>
      <c r="M8" s="119"/>
      <c r="N8" s="119"/>
      <c r="O8" s="5"/>
      <c r="P8" s="60"/>
      <c r="Q8" s="60"/>
      <c r="R8" s="96"/>
      <c r="S8" s="60"/>
      <c r="T8" s="96"/>
      <c r="U8" s="60"/>
      <c r="V8" s="96"/>
      <c r="Y8" s="15"/>
      <c r="AB8" s="287" t="s">
        <v>33</v>
      </c>
      <c r="AC8" s="287"/>
      <c r="AD8" s="287"/>
      <c r="AE8" s="367" t="str">
        <f>IF(入力欄!A18="","",入力欄!B7)</f>
        <v/>
      </c>
      <c r="AF8" s="367"/>
      <c r="AG8" s="367"/>
      <c r="AH8" s="367"/>
      <c r="AI8" s="367"/>
      <c r="AJ8" s="367"/>
      <c r="AK8" s="367"/>
      <c r="AL8" s="367"/>
      <c r="AM8" s="367"/>
      <c r="AN8" s="367"/>
      <c r="AO8" s="367"/>
      <c r="AP8" s="367"/>
      <c r="AQ8" s="367"/>
      <c r="AR8" s="367"/>
      <c r="AS8" s="367"/>
      <c r="AT8" s="125"/>
      <c r="AU8" s="126"/>
      <c r="BW8" s="98" t="s">
        <v>47</v>
      </c>
    </row>
    <row r="9" spans="1:126" ht="23.1" customHeight="1">
      <c r="B9" s="368" t="str">
        <f>IF(入力欄!A18="","",LEFT(入力欄!B1,7))</f>
        <v/>
      </c>
      <c r="C9" s="369"/>
      <c r="D9" s="369"/>
      <c r="E9" s="369"/>
      <c r="F9" s="369"/>
      <c r="G9" s="369"/>
      <c r="H9" s="370"/>
      <c r="I9" s="51" t="s">
        <v>35</v>
      </c>
      <c r="J9" s="48">
        <v>0</v>
      </c>
      <c r="K9" s="50">
        <v>5</v>
      </c>
      <c r="L9" s="120"/>
      <c r="M9" s="120"/>
      <c r="N9" s="120"/>
      <c r="O9" s="60"/>
      <c r="P9" s="60"/>
      <c r="Q9" s="60"/>
      <c r="R9" s="60"/>
      <c r="S9" s="60"/>
      <c r="T9" s="60"/>
      <c r="U9" s="60"/>
      <c r="V9" s="60"/>
      <c r="W9" s="21"/>
      <c r="Y9" s="22"/>
      <c r="Z9" s="274" t="s">
        <v>36</v>
      </c>
      <c r="AA9" s="274"/>
      <c r="AB9" s="274"/>
      <c r="AC9" s="274"/>
      <c r="AD9" s="274"/>
      <c r="AE9" s="23" t="s">
        <v>55</v>
      </c>
      <c r="AF9" s="375" t="str">
        <f>IF(入力欄!A18="","",入力欄!B8)</f>
        <v/>
      </c>
      <c r="AG9" s="375"/>
      <c r="AH9" s="375"/>
      <c r="AI9" s="375"/>
      <c r="AJ9" s="375"/>
      <c r="AK9" s="375"/>
      <c r="AL9" s="375"/>
      <c r="AM9" s="375"/>
      <c r="AN9" s="375"/>
      <c r="AO9" s="375"/>
      <c r="AP9" s="375"/>
      <c r="AQ9" s="375"/>
      <c r="AR9" s="375"/>
      <c r="AS9" s="375"/>
      <c r="AT9" s="375"/>
      <c r="AU9" s="24"/>
      <c r="AW9" s="372" t="str">
        <f>IF(Q4="","㈱ナカボーテック担当者名を記入ください","")</f>
        <v/>
      </c>
      <c r="AX9" s="373"/>
      <c r="AY9" s="373"/>
      <c r="AZ9" s="373"/>
      <c r="BA9" s="373"/>
      <c r="BB9" s="373"/>
      <c r="BC9" s="373"/>
      <c r="BD9" s="373"/>
      <c r="BE9" s="373"/>
      <c r="BF9" s="373"/>
      <c r="BG9" s="373"/>
      <c r="BH9" s="373"/>
      <c r="BI9" s="373"/>
      <c r="BJ9" s="373"/>
      <c r="BK9" s="373"/>
      <c r="BL9" s="373"/>
      <c r="BM9" s="373"/>
      <c r="BN9" s="373"/>
      <c r="BO9" s="373"/>
      <c r="BP9" s="373"/>
      <c r="BQ9" s="373"/>
      <c r="BR9" s="373"/>
      <c r="BS9" s="373"/>
      <c r="BT9" s="373"/>
      <c r="BU9" s="374"/>
      <c r="BW9" s="98"/>
      <c r="DT9" s="112"/>
      <c r="DU9" s="12"/>
      <c r="DV9" s="13"/>
    </row>
    <row r="10" spans="1:126" ht="23.1" customHeight="1">
      <c r="Y10" s="322" t="s">
        <v>149</v>
      </c>
      <c r="Z10" s="322"/>
      <c r="AA10" s="322"/>
      <c r="AB10" s="322"/>
      <c r="AC10" s="322"/>
      <c r="AD10" s="322"/>
      <c r="AE10" s="322"/>
      <c r="AF10" s="322"/>
      <c r="AG10" s="426" t="str">
        <f>IF(入力欄!B5="","",入力欄!B5)</f>
        <v>佐藤　初</v>
      </c>
      <c r="AH10" s="427"/>
      <c r="AI10" s="427"/>
      <c r="AJ10" s="427"/>
      <c r="AK10" s="427"/>
      <c r="AL10" s="427"/>
      <c r="AM10" s="427"/>
      <c r="AN10" s="427"/>
      <c r="AO10" s="427"/>
      <c r="AP10" s="427"/>
      <c r="AQ10" s="427"/>
      <c r="AR10" s="427"/>
      <c r="AS10" s="427"/>
      <c r="AT10" s="427"/>
      <c r="AU10" s="428"/>
      <c r="AW10" s="419" t="str">
        <f>IF(BN1="","請求年月日を記入ください","")</f>
        <v>請求年月日を記入ください</v>
      </c>
      <c r="AX10" s="420"/>
      <c r="AY10" s="420"/>
      <c r="AZ10" s="420"/>
      <c r="BA10" s="420"/>
      <c r="BB10" s="420"/>
      <c r="BC10" s="420"/>
      <c r="BD10" s="420"/>
      <c r="BE10" s="420"/>
      <c r="BF10" s="420"/>
      <c r="BG10" s="420"/>
      <c r="BH10" s="420"/>
      <c r="BI10" s="420"/>
      <c r="BJ10" s="420"/>
      <c r="BK10" s="420"/>
      <c r="BL10" s="420"/>
      <c r="BM10" s="420"/>
      <c r="BN10" s="420"/>
      <c r="BO10" s="420"/>
      <c r="BP10" s="420"/>
      <c r="BQ10" s="420"/>
      <c r="BR10" s="420"/>
      <c r="BS10" s="420"/>
      <c r="BT10" s="420"/>
      <c r="BU10" s="421"/>
      <c r="BW10" s="128" t="s">
        <v>50</v>
      </c>
      <c r="DT10" s="117"/>
      <c r="DU10" s="29"/>
      <c r="DV10" s="36"/>
    </row>
    <row r="11" spans="1:126" ht="23.1" customHeight="1">
      <c r="Y11" s="322" t="s">
        <v>148</v>
      </c>
      <c r="Z11" s="322"/>
      <c r="AA11" s="322"/>
      <c r="AB11" s="322"/>
      <c r="AC11" s="322"/>
      <c r="AD11" s="322"/>
      <c r="AE11" s="322"/>
      <c r="AF11" s="322"/>
      <c r="AG11" s="426" t="str">
        <f>IF(入力欄!B6="","",入力欄!B6)</f>
        <v>h.hajime@kyouryokukaisya.co.jp</v>
      </c>
      <c r="AH11" s="427"/>
      <c r="AI11" s="427"/>
      <c r="AJ11" s="427"/>
      <c r="AK11" s="427"/>
      <c r="AL11" s="427"/>
      <c r="AM11" s="427"/>
      <c r="AN11" s="427"/>
      <c r="AO11" s="427"/>
      <c r="AP11" s="427"/>
      <c r="AQ11" s="427"/>
      <c r="AR11" s="427"/>
      <c r="AS11" s="427"/>
      <c r="AT11" s="427"/>
      <c r="AU11" s="428"/>
      <c r="AW11" s="422"/>
      <c r="AX11" s="423"/>
      <c r="AY11" s="423"/>
      <c r="AZ11" s="423"/>
      <c r="BA11" s="423"/>
      <c r="BB11" s="423"/>
      <c r="BC11" s="423"/>
      <c r="BD11" s="423"/>
      <c r="BE11" s="423"/>
      <c r="BF11" s="423"/>
      <c r="BG11" s="423"/>
      <c r="BH11" s="423"/>
      <c r="BI11" s="423"/>
      <c r="BJ11" s="423"/>
      <c r="BK11" s="423"/>
      <c r="BL11" s="423"/>
      <c r="BM11" s="423"/>
      <c r="BN11" s="423"/>
      <c r="BO11" s="423"/>
      <c r="BP11" s="423"/>
      <c r="BQ11" s="423"/>
      <c r="BR11" s="423"/>
      <c r="BS11" s="423"/>
      <c r="BT11" s="423"/>
      <c r="BU11" s="424"/>
      <c r="BW11" s="128">
        <v>0.08</v>
      </c>
      <c r="CE11" s="63"/>
      <c r="CF11" s="63"/>
    </row>
    <row r="12" spans="1:126" ht="23.1" customHeight="1">
      <c r="BW12" s="128">
        <v>0.1</v>
      </c>
      <c r="CE12" s="63"/>
      <c r="CF12" s="63"/>
    </row>
    <row r="13" spans="1:126" ht="23.1" customHeight="1">
      <c r="A13" s="316" t="s">
        <v>37</v>
      </c>
      <c r="B13" s="317"/>
      <c r="C13" s="318"/>
      <c r="D13" s="12">
        <v>1</v>
      </c>
      <c r="E13" s="12" t="s">
        <v>38</v>
      </c>
      <c r="F13" s="12" t="s">
        <v>167</v>
      </c>
      <c r="G13" s="12"/>
      <c r="H13" s="12"/>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11"/>
      <c r="AO13" s="11"/>
      <c r="AP13" s="122"/>
      <c r="AQ13" s="26"/>
      <c r="AR13" s="26"/>
      <c r="AS13" s="26"/>
      <c r="AT13" s="26"/>
      <c r="AU13" s="26"/>
      <c r="AV13" s="26"/>
    </row>
    <row r="14" spans="1:126" ht="23.1" customHeight="1">
      <c r="A14" s="319"/>
      <c r="B14" s="320"/>
      <c r="C14" s="321"/>
      <c r="D14" s="29">
        <v>2</v>
      </c>
      <c r="E14" s="29" t="s">
        <v>38</v>
      </c>
      <c r="F14" s="29" t="s">
        <v>198</v>
      </c>
      <c r="G14" s="29"/>
      <c r="H14" s="29"/>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29"/>
      <c r="AO14" s="29"/>
      <c r="AP14" s="36"/>
      <c r="BF14" s="132"/>
      <c r="BG14" s="301" t="s">
        <v>82</v>
      </c>
      <c r="BH14" s="302"/>
      <c r="BI14" s="302"/>
      <c r="BJ14" s="302"/>
      <c r="BK14" s="302"/>
      <c r="BL14" s="302"/>
      <c r="BM14" s="302"/>
      <c r="BN14" s="302"/>
      <c r="BO14" s="302"/>
      <c r="BP14" s="302"/>
      <c r="BQ14" s="302"/>
      <c r="BR14" s="302"/>
      <c r="BS14" s="302"/>
      <c r="BT14" s="302"/>
      <c r="BU14" s="303"/>
    </row>
    <row r="15" spans="1:126" ht="15.75" customHeight="1">
      <c r="A15" s="312" t="s">
        <v>43</v>
      </c>
      <c r="B15" s="204" t="s">
        <v>155</v>
      </c>
      <c r="C15" s="230"/>
      <c r="D15" s="230"/>
      <c r="E15" s="230"/>
      <c r="F15" s="230"/>
      <c r="G15" s="230"/>
      <c r="H15" s="230"/>
      <c r="I15" s="230"/>
      <c r="J15" s="230"/>
      <c r="K15" s="205"/>
      <c r="L15" s="164" t="s">
        <v>103</v>
      </c>
      <c r="M15" s="230"/>
      <c r="N15" s="205"/>
      <c r="O15" s="268" t="s">
        <v>157</v>
      </c>
      <c r="P15" s="269"/>
      <c r="Q15" s="269"/>
      <c r="R15" s="269"/>
      <c r="S15" s="269"/>
      <c r="T15" s="269"/>
      <c r="U15" s="269"/>
      <c r="V15" s="269"/>
      <c r="W15" s="269"/>
      <c r="X15" s="270"/>
      <c r="Y15" s="204" t="s">
        <v>166</v>
      </c>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30"/>
      <c r="BE15" s="230"/>
      <c r="BF15" s="205"/>
      <c r="BG15" s="264" t="s">
        <v>8</v>
      </c>
      <c r="BH15" s="265"/>
      <c r="BI15" s="204" t="s">
        <v>9</v>
      </c>
      <c r="BJ15" s="230"/>
      <c r="BK15" s="230"/>
      <c r="BL15" s="205"/>
      <c r="BM15" s="264" t="s">
        <v>57</v>
      </c>
      <c r="BN15" s="314"/>
      <c r="BO15" s="314"/>
      <c r="BP15" s="314"/>
      <c r="BQ15" s="314"/>
      <c r="BR15" s="265"/>
      <c r="BS15" s="264" t="s">
        <v>47</v>
      </c>
      <c r="BT15" s="314"/>
      <c r="BU15" s="265"/>
      <c r="BV15" s="236" t="s">
        <v>64</v>
      </c>
      <c r="BW15" s="236"/>
      <c r="BX15" s="336"/>
    </row>
    <row r="16" spans="1:126" ht="15.75" customHeight="1">
      <c r="A16" s="313"/>
      <c r="B16" s="206"/>
      <c r="C16" s="231"/>
      <c r="D16" s="231"/>
      <c r="E16" s="231"/>
      <c r="F16" s="231"/>
      <c r="G16" s="231"/>
      <c r="H16" s="231"/>
      <c r="I16" s="231"/>
      <c r="J16" s="231"/>
      <c r="K16" s="207"/>
      <c r="L16" s="206"/>
      <c r="M16" s="231"/>
      <c r="N16" s="207"/>
      <c r="O16" s="271" t="s">
        <v>48</v>
      </c>
      <c r="P16" s="272"/>
      <c r="Q16" s="272"/>
      <c r="R16" s="272"/>
      <c r="S16" s="272"/>
      <c r="T16" s="272"/>
      <c r="U16" s="272"/>
      <c r="V16" s="272"/>
      <c r="W16" s="272"/>
      <c r="X16" s="273"/>
      <c r="Y16" s="206"/>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07"/>
      <c r="BG16" s="266"/>
      <c r="BH16" s="267"/>
      <c r="BI16" s="206"/>
      <c r="BJ16" s="231"/>
      <c r="BK16" s="231"/>
      <c r="BL16" s="207"/>
      <c r="BM16" s="266"/>
      <c r="BN16" s="315"/>
      <c r="BO16" s="315"/>
      <c r="BP16" s="315"/>
      <c r="BQ16" s="315"/>
      <c r="BR16" s="267"/>
      <c r="BS16" s="266"/>
      <c r="BT16" s="315"/>
      <c r="BU16" s="267"/>
      <c r="BV16" s="130">
        <v>0.1</v>
      </c>
      <c r="BW16" s="131">
        <v>0.08</v>
      </c>
      <c r="BX16" s="131" t="s">
        <v>50</v>
      </c>
      <c r="BY16" s="26" t="s">
        <v>60</v>
      </c>
      <c r="BZ16" s="26" t="s">
        <v>59</v>
      </c>
    </row>
    <row r="17" spans="1:78" ht="30" customHeight="1">
      <c r="A17" s="31">
        <v>1</v>
      </c>
      <c r="B17" s="368" t="str">
        <f>IF(入力欄!D18="","",入力欄!A17)</f>
        <v/>
      </c>
      <c r="C17" s="369"/>
      <c r="D17" s="369"/>
      <c r="E17" s="369"/>
      <c r="F17" s="369"/>
      <c r="G17" s="369"/>
      <c r="H17" s="369"/>
      <c r="I17" s="369"/>
      <c r="J17" s="369"/>
      <c r="K17" s="370"/>
      <c r="L17" s="368" t="str">
        <f>IF(入力欄!D18="","1",入力欄!B17)</f>
        <v>1</v>
      </c>
      <c r="M17" s="369"/>
      <c r="N17" s="370"/>
      <c r="O17" s="406" t="str">
        <f>IF(入力欄!D18="","",入力欄!C17)</f>
        <v/>
      </c>
      <c r="P17" s="407"/>
      <c r="Q17" s="407"/>
      <c r="R17" s="407"/>
      <c r="S17" s="407"/>
      <c r="T17" s="407"/>
      <c r="U17" s="407"/>
      <c r="V17" s="407"/>
      <c r="W17" s="407"/>
      <c r="X17" s="408"/>
      <c r="Y17" s="436" t="str">
        <f>IF(入力欄!D18="","",入力欄!D17)</f>
        <v/>
      </c>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6"/>
      <c r="BE17" s="436"/>
      <c r="BF17" s="436"/>
      <c r="BG17" s="441" t="str">
        <f>IF(B17="","","SIK")</f>
        <v/>
      </c>
      <c r="BH17" s="442"/>
      <c r="BI17" s="443" t="str">
        <f>IF(B17="","",1)</f>
        <v/>
      </c>
      <c r="BJ17" s="444"/>
      <c r="BK17" s="444"/>
      <c r="BL17" s="445"/>
      <c r="BM17" s="446" t="str">
        <f>IF(入力欄!D18="","",入力欄!I17)</f>
        <v/>
      </c>
      <c r="BN17" s="447"/>
      <c r="BO17" s="447"/>
      <c r="BP17" s="447"/>
      <c r="BQ17" s="447"/>
      <c r="BR17" s="448"/>
      <c r="BS17" s="449">
        <f>入力欄!B9</f>
        <v>0.1</v>
      </c>
      <c r="BT17" s="450"/>
      <c r="BU17" s="451"/>
      <c r="BV17" s="133" t="str">
        <f>IF($BS17=10%,$BM17,0)</f>
        <v/>
      </c>
      <c r="BW17" s="133">
        <f>IF($BS17=8%,$BM17,0)</f>
        <v>0</v>
      </c>
      <c r="BX17" s="133">
        <f t="shared" ref="BX17:BX30" si="0">IF($BS17="非税",$BM17,0)</f>
        <v>0</v>
      </c>
      <c r="BY17" s="3">
        <v>17</v>
      </c>
      <c r="BZ17" s="3">
        <f>IF(B17="",0,1)</f>
        <v>0</v>
      </c>
    </row>
    <row r="18" spans="1:78" ht="30" customHeight="1">
      <c r="A18" s="31">
        <v>2</v>
      </c>
      <c r="B18" s="368" t="str">
        <f>IF(入力欄!A18="","",入力欄!A18)</f>
        <v/>
      </c>
      <c r="C18" s="369"/>
      <c r="D18" s="369"/>
      <c r="E18" s="369"/>
      <c r="F18" s="369"/>
      <c r="G18" s="369"/>
      <c r="H18" s="369"/>
      <c r="I18" s="369"/>
      <c r="J18" s="369"/>
      <c r="K18" s="370"/>
      <c r="L18" s="368" t="str">
        <f>IF(入力欄!B18="","",入力欄!B18)</f>
        <v/>
      </c>
      <c r="M18" s="369"/>
      <c r="N18" s="370"/>
      <c r="O18" s="406" t="str">
        <f>IF(入力欄!C18="","",入力欄!C18)</f>
        <v/>
      </c>
      <c r="P18" s="407"/>
      <c r="Q18" s="407"/>
      <c r="R18" s="407"/>
      <c r="S18" s="407"/>
      <c r="T18" s="407"/>
      <c r="U18" s="407"/>
      <c r="V18" s="407"/>
      <c r="W18" s="407"/>
      <c r="X18" s="408"/>
      <c r="Y18" s="436" t="str">
        <f>IF(入力欄!D18="","",入力欄!D18)</f>
        <v/>
      </c>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6"/>
      <c r="BE18" s="436"/>
      <c r="BF18" s="436"/>
      <c r="BG18" s="441" t="str">
        <f>IF(B17="","","SIK")</f>
        <v/>
      </c>
      <c r="BH18" s="442"/>
      <c r="BI18" s="443" t="str">
        <f>IF(B18="","",1)</f>
        <v/>
      </c>
      <c r="BJ18" s="444"/>
      <c r="BK18" s="444"/>
      <c r="BL18" s="445"/>
      <c r="BM18" s="446">
        <f>IF(入力欄!I18="","",入力欄!I18)</f>
        <v>0</v>
      </c>
      <c r="BN18" s="447"/>
      <c r="BO18" s="447"/>
      <c r="BP18" s="447"/>
      <c r="BQ18" s="447"/>
      <c r="BR18" s="448"/>
      <c r="BS18" s="449" t="str">
        <f>IF(B18&lt;&gt;"",BS17,"")</f>
        <v/>
      </c>
      <c r="BT18" s="450"/>
      <c r="BU18" s="451"/>
      <c r="BV18" s="133">
        <f t="shared" ref="BV18:BV30" si="1">IF($BS18=10%,$BM18,0)</f>
        <v>0</v>
      </c>
      <c r="BW18" s="133">
        <f t="shared" ref="BW18:BW30" si="2">IF($BS18=8%,$BM18,0)</f>
        <v>0</v>
      </c>
      <c r="BX18" s="133">
        <f t="shared" si="0"/>
        <v>0</v>
      </c>
      <c r="BY18" s="3">
        <v>18</v>
      </c>
      <c r="BZ18" s="3">
        <f t="shared" ref="BZ18:BZ30" si="3">IF(B18="",0,1)</f>
        <v>0</v>
      </c>
    </row>
    <row r="19" spans="1:78" ht="30" customHeight="1">
      <c r="A19" s="31">
        <v>3</v>
      </c>
      <c r="B19" s="368" t="str">
        <f>IF(入力欄!A19="","",入力欄!A19)</f>
        <v/>
      </c>
      <c r="C19" s="369"/>
      <c r="D19" s="369"/>
      <c r="E19" s="369"/>
      <c r="F19" s="369"/>
      <c r="G19" s="369"/>
      <c r="H19" s="369"/>
      <c r="I19" s="369"/>
      <c r="J19" s="369"/>
      <c r="K19" s="370"/>
      <c r="L19" s="368" t="str">
        <f>IF(入力欄!B19="","",入力欄!B19)</f>
        <v/>
      </c>
      <c r="M19" s="369"/>
      <c r="N19" s="370"/>
      <c r="O19" s="406" t="str">
        <f>IF(入力欄!C19="","",入力欄!C19)</f>
        <v/>
      </c>
      <c r="P19" s="407"/>
      <c r="Q19" s="407"/>
      <c r="R19" s="407"/>
      <c r="S19" s="407"/>
      <c r="T19" s="407"/>
      <c r="U19" s="407"/>
      <c r="V19" s="407"/>
      <c r="W19" s="407"/>
      <c r="X19" s="408"/>
      <c r="Y19" s="436" t="str">
        <f>IF(入力欄!D19="","",入力欄!D19)</f>
        <v/>
      </c>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6"/>
      <c r="AW19" s="436"/>
      <c r="AX19" s="436"/>
      <c r="AY19" s="436"/>
      <c r="AZ19" s="436"/>
      <c r="BA19" s="436"/>
      <c r="BB19" s="436"/>
      <c r="BC19" s="436"/>
      <c r="BD19" s="436"/>
      <c r="BE19" s="436"/>
      <c r="BF19" s="436"/>
      <c r="BG19" s="441" t="str">
        <f t="shared" ref="BG19:BG30" si="4">IF(B19="","","SIK")</f>
        <v/>
      </c>
      <c r="BH19" s="442"/>
      <c r="BI19" s="443" t="str">
        <f t="shared" ref="BI19:BI30" si="5">IF(B19="","",1)</f>
        <v/>
      </c>
      <c r="BJ19" s="444"/>
      <c r="BK19" s="444"/>
      <c r="BL19" s="445"/>
      <c r="BM19" s="446">
        <f>IF(入力欄!I19="","",入力欄!I19)</f>
        <v>0</v>
      </c>
      <c r="BN19" s="447"/>
      <c r="BO19" s="447"/>
      <c r="BP19" s="447"/>
      <c r="BQ19" s="447"/>
      <c r="BR19" s="448"/>
      <c r="BS19" s="449" t="str">
        <f t="shared" ref="BS19:BS30" si="6">IF(B19&lt;&gt;"",BS18,"")</f>
        <v/>
      </c>
      <c r="BT19" s="450"/>
      <c r="BU19" s="451"/>
      <c r="BV19" s="133">
        <f t="shared" si="1"/>
        <v>0</v>
      </c>
      <c r="BW19" s="133">
        <f t="shared" si="2"/>
        <v>0</v>
      </c>
      <c r="BX19" s="133">
        <f t="shared" si="0"/>
        <v>0</v>
      </c>
      <c r="BY19" s="3">
        <v>19</v>
      </c>
      <c r="BZ19" s="3">
        <f t="shared" si="3"/>
        <v>0</v>
      </c>
    </row>
    <row r="20" spans="1:78" ht="30" customHeight="1">
      <c r="A20" s="31">
        <v>4</v>
      </c>
      <c r="B20" s="368" t="str">
        <f>IF(入力欄!A20="","",入力欄!A20)</f>
        <v/>
      </c>
      <c r="C20" s="369"/>
      <c r="D20" s="369"/>
      <c r="E20" s="369"/>
      <c r="F20" s="369"/>
      <c r="G20" s="369"/>
      <c r="H20" s="369"/>
      <c r="I20" s="369"/>
      <c r="J20" s="369"/>
      <c r="K20" s="370"/>
      <c r="L20" s="368" t="str">
        <f>IF(入力欄!B20="","",入力欄!B20)</f>
        <v/>
      </c>
      <c r="M20" s="369"/>
      <c r="N20" s="370"/>
      <c r="O20" s="406" t="str">
        <f>IF(入力欄!C20="","",入力欄!C20)</f>
        <v/>
      </c>
      <c r="P20" s="407"/>
      <c r="Q20" s="407"/>
      <c r="R20" s="407"/>
      <c r="S20" s="407"/>
      <c r="T20" s="407"/>
      <c r="U20" s="407"/>
      <c r="V20" s="407"/>
      <c r="W20" s="407"/>
      <c r="X20" s="408"/>
      <c r="Y20" s="436" t="str">
        <f>IF(入力欄!D20="","",入力欄!D20)</f>
        <v/>
      </c>
      <c r="Z20" s="436"/>
      <c r="AA20" s="436"/>
      <c r="AB20" s="436"/>
      <c r="AC20" s="436"/>
      <c r="AD20" s="436"/>
      <c r="AE20" s="436"/>
      <c r="AF20" s="436"/>
      <c r="AG20" s="436"/>
      <c r="AH20" s="436"/>
      <c r="AI20" s="436"/>
      <c r="AJ20" s="436"/>
      <c r="AK20" s="436"/>
      <c r="AL20" s="436"/>
      <c r="AM20" s="436"/>
      <c r="AN20" s="436"/>
      <c r="AO20" s="436"/>
      <c r="AP20" s="436"/>
      <c r="AQ20" s="436"/>
      <c r="AR20" s="436"/>
      <c r="AS20" s="436"/>
      <c r="AT20" s="436"/>
      <c r="AU20" s="436"/>
      <c r="AV20" s="436"/>
      <c r="AW20" s="436"/>
      <c r="AX20" s="436"/>
      <c r="AY20" s="436"/>
      <c r="AZ20" s="436"/>
      <c r="BA20" s="436"/>
      <c r="BB20" s="436"/>
      <c r="BC20" s="436"/>
      <c r="BD20" s="436"/>
      <c r="BE20" s="436"/>
      <c r="BF20" s="436"/>
      <c r="BG20" s="441" t="str">
        <f t="shared" si="4"/>
        <v/>
      </c>
      <c r="BH20" s="442"/>
      <c r="BI20" s="443" t="str">
        <f t="shared" si="5"/>
        <v/>
      </c>
      <c r="BJ20" s="444"/>
      <c r="BK20" s="444"/>
      <c r="BL20" s="445"/>
      <c r="BM20" s="446">
        <f>IF(入力欄!I20="","",入力欄!I20)</f>
        <v>0</v>
      </c>
      <c r="BN20" s="447"/>
      <c r="BO20" s="447"/>
      <c r="BP20" s="447"/>
      <c r="BQ20" s="447"/>
      <c r="BR20" s="448"/>
      <c r="BS20" s="449" t="str">
        <f t="shared" si="6"/>
        <v/>
      </c>
      <c r="BT20" s="450"/>
      <c r="BU20" s="451"/>
      <c r="BV20" s="133">
        <f t="shared" si="1"/>
        <v>0</v>
      </c>
      <c r="BW20" s="133">
        <f t="shared" si="2"/>
        <v>0</v>
      </c>
      <c r="BX20" s="133">
        <f t="shared" si="0"/>
        <v>0</v>
      </c>
      <c r="BY20" s="3">
        <v>20</v>
      </c>
      <c r="BZ20" s="3">
        <f t="shared" si="3"/>
        <v>0</v>
      </c>
    </row>
    <row r="21" spans="1:78" ht="30" customHeight="1">
      <c r="A21" s="31">
        <v>5</v>
      </c>
      <c r="B21" s="368" t="str">
        <f>IF(入力欄!A21="","",入力欄!A21)</f>
        <v/>
      </c>
      <c r="C21" s="369"/>
      <c r="D21" s="369"/>
      <c r="E21" s="369"/>
      <c r="F21" s="369"/>
      <c r="G21" s="369"/>
      <c r="H21" s="369"/>
      <c r="I21" s="369"/>
      <c r="J21" s="369"/>
      <c r="K21" s="370"/>
      <c r="L21" s="368" t="str">
        <f>IF(入力欄!B21="","",入力欄!B21)</f>
        <v/>
      </c>
      <c r="M21" s="369"/>
      <c r="N21" s="370"/>
      <c r="O21" s="406" t="str">
        <f>IF(入力欄!C21="","",入力欄!C21)</f>
        <v/>
      </c>
      <c r="P21" s="407"/>
      <c r="Q21" s="407"/>
      <c r="R21" s="407"/>
      <c r="S21" s="407"/>
      <c r="T21" s="407"/>
      <c r="U21" s="407"/>
      <c r="V21" s="407"/>
      <c r="W21" s="407"/>
      <c r="X21" s="408"/>
      <c r="Y21" s="436" t="str">
        <f>IF(入力欄!D21="","",入力欄!D21)</f>
        <v/>
      </c>
      <c r="Z21" s="436"/>
      <c r="AA21" s="436"/>
      <c r="AB21" s="436"/>
      <c r="AC21" s="436"/>
      <c r="AD21" s="436"/>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441" t="str">
        <f t="shared" si="4"/>
        <v/>
      </c>
      <c r="BH21" s="442"/>
      <c r="BI21" s="443" t="str">
        <f t="shared" si="5"/>
        <v/>
      </c>
      <c r="BJ21" s="444"/>
      <c r="BK21" s="444"/>
      <c r="BL21" s="445"/>
      <c r="BM21" s="446">
        <f>IF(入力欄!I21="","",入力欄!I21)</f>
        <v>0</v>
      </c>
      <c r="BN21" s="447"/>
      <c r="BO21" s="447"/>
      <c r="BP21" s="447"/>
      <c r="BQ21" s="447"/>
      <c r="BR21" s="448"/>
      <c r="BS21" s="449" t="str">
        <f t="shared" si="6"/>
        <v/>
      </c>
      <c r="BT21" s="450"/>
      <c r="BU21" s="451"/>
      <c r="BV21" s="133">
        <f t="shared" si="1"/>
        <v>0</v>
      </c>
      <c r="BW21" s="133">
        <f t="shared" si="2"/>
        <v>0</v>
      </c>
      <c r="BX21" s="133">
        <f t="shared" si="0"/>
        <v>0</v>
      </c>
      <c r="BY21" s="3">
        <v>21</v>
      </c>
      <c r="BZ21" s="3">
        <f t="shared" si="3"/>
        <v>0</v>
      </c>
    </row>
    <row r="22" spans="1:78" ht="30" customHeight="1">
      <c r="A22" s="31">
        <v>6</v>
      </c>
      <c r="B22" s="368" t="str">
        <f>IF(入力欄!A22="","",入力欄!A22)</f>
        <v/>
      </c>
      <c r="C22" s="369"/>
      <c r="D22" s="369"/>
      <c r="E22" s="369"/>
      <c r="F22" s="369"/>
      <c r="G22" s="369"/>
      <c r="H22" s="369"/>
      <c r="I22" s="369"/>
      <c r="J22" s="369"/>
      <c r="K22" s="370"/>
      <c r="L22" s="368" t="str">
        <f>IF(入力欄!B22="","",入力欄!B22)</f>
        <v/>
      </c>
      <c r="M22" s="369"/>
      <c r="N22" s="370"/>
      <c r="O22" s="406" t="str">
        <f>IF(入力欄!C22="","",入力欄!C22)</f>
        <v/>
      </c>
      <c r="P22" s="407"/>
      <c r="Q22" s="407"/>
      <c r="R22" s="407"/>
      <c r="S22" s="407"/>
      <c r="T22" s="407"/>
      <c r="U22" s="407"/>
      <c r="V22" s="407"/>
      <c r="W22" s="407"/>
      <c r="X22" s="408"/>
      <c r="Y22" s="436" t="str">
        <f>IF(入力欄!D22="","",入力欄!D22)</f>
        <v/>
      </c>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6"/>
      <c r="AX22" s="436"/>
      <c r="AY22" s="436"/>
      <c r="AZ22" s="436"/>
      <c r="BA22" s="436"/>
      <c r="BB22" s="436"/>
      <c r="BC22" s="436"/>
      <c r="BD22" s="436"/>
      <c r="BE22" s="436"/>
      <c r="BF22" s="436"/>
      <c r="BG22" s="441" t="str">
        <f t="shared" si="4"/>
        <v/>
      </c>
      <c r="BH22" s="442"/>
      <c r="BI22" s="443" t="str">
        <f t="shared" si="5"/>
        <v/>
      </c>
      <c r="BJ22" s="444"/>
      <c r="BK22" s="444"/>
      <c r="BL22" s="445"/>
      <c r="BM22" s="446">
        <f>IF(入力欄!I22="","",入力欄!I22)</f>
        <v>0</v>
      </c>
      <c r="BN22" s="447"/>
      <c r="BO22" s="447"/>
      <c r="BP22" s="447"/>
      <c r="BQ22" s="447"/>
      <c r="BR22" s="448"/>
      <c r="BS22" s="449" t="str">
        <f t="shared" si="6"/>
        <v/>
      </c>
      <c r="BT22" s="450"/>
      <c r="BU22" s="451"/>
      <c r="BV22" s="133">
        <f t="shared" si="1"/>
        <v>0</v>
      </c>
      <c r="BW22" s="133">
        <f t="shared" si="2"/>
        <v>0</v>
      </c>
      <c r="BX22" s="133">
        <f t="shared" si="0"/>
        <v>0</v>
      </c>
      <c r="BY22" s="3">
        <v>22</v>
      </c>
      <c r="BZ22" s="3">
        <f t="shared" si="3"/>
        <v>0</v>
      </c>
    </row>
    <row r="23" spans="1:78" ht="30" customHeight="1">
      <c r="A23" s="31">
        <v>7</v>
      </c>
      <c r="B23" s="368" t="str">
        <f>IF(入力欄!A23="","",入力欄!A23)</f>
        <v/>
      </c>
      <c r="C23" s="369"/>
      <c r="D23" s="369"/>
      <c r="E23" s="369"/>
      <c r="F23" s="369"/>
      <c r="G23" s="369"/>
      <c r="H23" s="369"/>
      <c r="I23" s="369"/>
      <c r="J23" s="369"/>
      <c r="K23" s="370"/>
      <c r="L23" s="368" t="str">
        <f>IF(入力欄!B23="","",入力欄!B23)</f>
        <v/>
      </c>
      <c r="M23" s="369"/>
      <c r="N23" s="370"/>
      <c r="O23" s="406" t="str">
        <f>IF(入力欄!C23="","",入力欄!C23)</f>
        <v/>
      </c>
      <c r="P23" s="407"/>
      <c r="Q23" s="407"/>
      <c r="R23" s="407"/>
      <c r="S23" s="407"/>
      <c r="T23" s="407"/>
      <c r="U23" s="407"/>
      <c r="V23" s="407"/>
      <c r="W23" s="407"/>
      <c r="X23" s="408"/>
      <c r="Y23" s="436" t="str">
        <f>IF(入力欄!D23="","",入力欄!D23)</f>
        <v/>
      </c>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6"/>
      <c r="AW23" s="436"/>
      <c r="AX23" s="436"/>
      <c r="AY23" s="436"/>
      <c r="AZ23" s="436"/>
      <c r="BA23" s="436"/>
      <c r="BB23" s="436"/>
      <c r="BC23" s="436"/>
      <c r="BD23" s="436"/>
      <c r="BE23" s="436"/>
      <c r="BF23" s="436"/>
      <c r="BG23" s="441" t="str">
        <f t="shared" si="4"/>
        <v/>
      </c>
      <c r="BH23" s="442"/>
      <c r="BI23" s="443" t="str">
        <f t="shared" si="5"/>
        <v/>
      </c>
      <c r="BJ23" s="444"/>
      <c r="BK23" s="444"/>
      <c r="BL23" s="445"/>
      <c r="BM23" s="446">
        <f>IF(入力欄!I23="","",入力欄!I23)</f>
        <v>0</v>
      </c>
      <c r="BN23" s="447"/>
      <c r="BO23" s="447"/>
      <c r="BP23" s="447"/>
      <c r="BQ23" s="447"/>
      <c r="BR23" s="448"/>
      <c r="BS23" s="449" t="str">
        <f t="shared" si="6"/>
        <v/>
      </c>
      <c r="BT23" s="450"/>
      <c r="BU23" s="451"/>
      <c r="BV23" s="133">
        <f t="shared" si="1"/>
        <v>0</v>
      </c>
      <c r="BW23" s="133">
        <f t="shared" si="2"/>
        <v>0</v>
      </c>
      <c r="BX23" s="133">
        <f t="shared" si="0"/>
        <v>0</v>
      </c>
      <c r="BY23" s="3">
        <v>23</v>
      </c>
      <c r="BZ23" s="3">
        <f t="shared" si="3"/>
        <v>0</v>
      </c>
    </row>
    <row r="24" spans="1:78" ht="30" customHeight="1">
      <c r="A24" s="31">
        <v>8</v>
      </c>
      <c r="B24" s="368" t="str">
        <f>IF(入力欄!A24="","",入力欄!A24)</f>
        <v/>
      </c>
      <c r="C24" s="369"/>
      <c r="D24" s="369"/>
      <c r="E24" s="369"/>
      <c r="F24" s="369"/>
      <c r="G24" s="369"/>
      <c r="H24" s="369"/>
      <c r="I24" s="369"/>
      <c r="J24" s="369"/>
      <c r="K24" s="370"/>
      <c r="L24" s="368" t="str">
        <f>IF(入力欄!B24="","",入力欄!B24)</f>
        <v/>
      </c>
      <c r="M24" s="369"/>
      <c r="N24" s="370"/>
      <c r="O24" s="406" t="str">
        <f>IF(入力欄!C24="","",入力欄!C24)</f>
        <v/>
      </c>
      <c r="P24" s="407"/>
      <c r="Q24" s="407"/>
      <c r="R24" s="407"/>
      <c r="S24" s="407"/>
      <c r="T24" s="407"/>
      <c r="U24" s="407"/>
      <c r="V24" s="407"/>
      <c r="W24" s="407"/>
      <c r="X24" s="408"/>
      <c r="Y24" s="436" t="str">
        <f>IF(入力欄!D24="","",入力欄!D24)</f>
        <v/>
      </c>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6"/>
      <c r="AW24" s="436"/>
      <c r="AX24" s="436"/>
      <c r="AY24" s="436"/>
      <c r="AZ24" s="436"/>
      <c r="BA24" s="436"/>
      <c r="BB24" s="436"/>
      <c r="BC24" s="436"/>
      <c r="BD24" s="436"/>
      <c r="BE24" s="436"/>
      <c r="BF24" s="436"/>
      <c r="BG24" s="441" t="str">
        <f t="shared" si="4"/>
        <v/>
      </c>
      <c r="BH24" s="442"/>
      <c r="BI24" s="443" t="str">
        <f t="shared" si="5"/>
        <v/>
      </c>
      <c r="BJ24" s="444"/>
      <c r="BK24" s="444"/>
      <c r="BL24" s="445"/>
      <c r="BM24" s="446">
        <f>IF(入力欄!I24="","",入力欄!I24)</f>
        <v>0</v>
      </c>
      <c r="BN24" s="447"/>
      <c r="BO24" s="447"/>
      <c r="BP24" s="447"/>
      <c r="BQ24" s="447"/>
      <c r="BR24" s="448"/>
      <c r="BS24" s="449" t="str">
        <f t="shared" si="6"/>
        <v/>
      </c>
      <c r="BT24" s="450"/>
      <c r="BU24" s="451"/>
      <c r="BV24" s="133">
        <f t="shared" si="1"/>
        <v>0</v>
      </c>
      <c r="BW24" s="133">
        <f t="shared" si="2"/>
        <v>0</v>
      </c>
      <c r="BX24" s="133">
        <f t="shared" si="0"/>
        <v>0</v>
      </c>
      <c r="BY24" s="3">
        <v>24</v>
      </c>
      <c r="BZ24" s="3">
        <f t="shared" si="3"/>
        <v>0</v>
      </c>
    </row>
    <row r="25" spans="1:78" ht="30" customHeight="1">
      <c r="A25" s="31">
        <v>9</v>
      </c>
      <c r="B25" s="368" t="str">
        <f>IF(入力欄!A25="","",入力欄!A25)</f>
        <v/>
      </c>
      <c r="C25" s="369"/>
      <c r="D25" s="369"/>
      <c r="E25" s="369"/>
      <c r="F25" s="369"/>
      <c r="G25" s="369"/>
      <c r="H25" s="369"/>
      <c r="I25" s="369"/>
      <c r="J25" s="369"/>
      <c r="K25" s="370"/>
      <c r="L25" s="368" t="str">
        <f>IF(入力欄!B25="","",入力欄!B25)</f>
        <v/>
      </c>
      <c r="M25" s="369"/>
      <c r="N25" s="370"/>
      <c r="O25" s="406" t="str">
        <f>IF(入力欄!C25="","",入力欄!C25)</f>
        <v/>
      </c>
      <c r="P25" s="407"/>
      <c r="Q25" s="407"/>
      <c r="R25" s="407"/>
      <c r="S25" s="407"/>
      <c r="T25" s="407"/>
      <c r="U25" s="407"/>
      <c r="V25" s="407"/>
      <c r="W25" s="407"/>
      <c r="X25" s="408"/>
      <c r="Y25" s="436" t="str">
        <f>IF(入力欄!D25="","",入力欄!D25)</f>
        <v/>
      </c>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6"/>
      <c r="AZ25" s="436"/>
      <c r="BA25" s="436"/>
      <c r="BB25" s="436"/>
      <c r="BC25" s="436"/>
      <c r="BD25" s="436"/>
      <c r="BE25" s="436"/>
      <c r="BF25" s="436"/>
      <c r="BG25" s="441" t="str">
        <f t="shared" si="4"/>
        <v/>
      </c>
      <c r="BH25" s="442"/>
      <c r="BI25" s="443" t="str">
        <f t="shared" si="5"/>
        <v/>
      </c>
      <c r="BJ25" s="444"/>
      <c r="BK25" s="444"/>
      <c r="BL25" s="445"/>
      <c r="BM25" s="446">
        <f>IF(入力欄!I25="","",入力欄!I25)</f>
        <v>0</v>
      </c>
      <c r="BN25" s="447"/>
      <c r="BO25" s="447"/>
      <c r="BP25" s="447"/>
      <c r="BQ25" s="447"/>
      <c r="BR25" s="448"/>
      <c r="BS25" s="449" t="str">
        <f t="shared" si="6"/>
        <v/>
      </c>
      <c r="BT25" s="450"/>
      <c r="BU25" s="451"/>
      <c r="BV25" s="133">
        <f t="shared" si="1"/>
        <v>0</v>
      </c>
      <c r="BW25" s="133">
        <f t="shared" si="2"/>
        <v>0</v>
      </c>
      <c r="BX25" s="133">
        <f t="shared" si="0"/>
        <v>0</v>
      </c>
      <c r="BY25" s="3">
        <v>25</v>
      </c>
      <c r="BZ25" s="3">
        <f t="shared" si="3"/>
        <v>0</v>
      </c>
    </row>
    <row r="26" spans="1:78" ht="30" customHeight="1">
      <c r="A26" s="31">
        <v>10</v>
      </c>
      <c r="B26" s="368" t="str">
        <f>IF(入力欄!A26="","",入力欄!A26)</f>
        <v/>
      </c>
      <c r="C26" s="369"/>
      <c r="D26" s="369"/>
      <c r="E26" s="369"/>
      <c r="F26" s="369"/>
      <c r="G26" s="369"/>
      <c r="H26" s="369"/>
      <c r="I26" s="369"/>
      <c r="J26" s="369"/>
      <c r="K26" s="370"/>
      <c r="L26" s="368" t="str">
        <f>IF(入力欄!B26="","",入力欄!B26)</f>
        <v/>
      </c>
      <c r="M26" s="369"/>
      <c r="N26" s="370"/>
      <c r="O26" s="406" t="str">
        <f>IF(入力欄!C26="","",入力欄!C26)</f>
        <v/>
      </c>
      <c r="P26" s="407"/>
      <c r="Q26" s="407"/>
      <c r="R26" s="407"/>
      <c r="S26" s="407"/>
      <c r="T26" s="407"/>
      <c r="U26" s="407"/>
      <c r="V26" s="407"/>
      <c r="W26" s="407"/>
      <c r="X26" s="408"/>
      <c r="Y26" s="436" t="str">
        <f>IF(入力欄!D26="","",入力欄!D26)</f>
        <v/>
      </c>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6"/>
      <c r="BE26" s="436"/>
      <c r="BF26" s="436"/>
      <c r="BG26" s="441" t="str">
        <f t="shared" si="4"/>
        <v/>
      </c>
      <c r="BH26" s="442"/>
      <c r="BI26" s="443" t="str">
        <f t="shared" si="5"/>
        <v/>
      </c>
      <c r="BJ26" s="444"/>
      <c r="BK26" s="444"/>
      <c r="BL26" s="445"/>
      <c r="BM26" s="446">
        <f>IF(入力欄!I26="","",入力欄!I26)</f>
        <v>0</v>
      </c>
      <c r="BN26" s="447"/>
      <c r="BO26" s="447"/>
      <c r="BP26" s="447"/>
      <c r="BQ26" s="447"/>
      <c r="BR26" s="448"/>
      <c r="BS26" s="449" t="str">
        <f t="shared" si="6"/>
        <v/>
      </c>
      <c r="BT26" s="450"/>
      <c r="BU26" s="451"/>
      <c r="BV26" s="133">
        <f t="shared" si="1"/>
        <v>0</v>
      </c>
      <c r="BW26" s="133">
        <f t="shared" si="2"/>
        <v>0</v>
      </c>
      <c r="BX26" s="133">
        <f t="shared" si="0"/>
        <v>0</v>
      </c>
      <c r="BY26" s="3">
        <v>26</v>
      </c>
      <c r="BZ26" s="3">
        <f t="shared" si="3"/>
        <v>0</v>
      </c>
    </row>
    <row r="27" spans="1:78" ht="30" customHeight="1">
      <c r="A27" s="31">
        <v>11</v>
      </c>
      <c r="B27" s="368" t="str">
        <f>IF(入力欄!A27="","",入力欄!A27)</f>
        <v/>
      </c>
      <c r="C27" s="369"/>
      <c r="D27" s="369"/>
      <c r="E27" s="369"/>
      <c r="F27" s="369"/>
      <c r="G27" s="369"/>
      <c r="H27" s="369"/>
      <c r="I27" s="369"/>
      <c r="J27" s="369"/>
      <c r="K27" s="370"/>
      <c r="L27" s="368" t="str">
        <f>IF(入力欄!B27="","",入力欄!B27)</f>
        <v/>
      </c>
      <c r="M27" s="369"/>
      <c r="N27" s="370"/>
      <c r="O27" s="406" t="str">
        <f>IF(入力欄!C27="","",入力欄!C27)</f>
        <v/>
      </c>
      <c r="P27" s="407"/>
      <c r="Q27" s="407"/>
      <c r="R27" s="407"/>
      <c r="S27" s="407"/>
      <c r="T27" s="407"/>
      <c r="U27" s="407"/>
      <c r="V27" s="407"/>
      <c r="W27" s="407"/>
      <c r="X27" s="408"/>
      <c r="Y27" s="436" t="str">
        <f>IF(入力欄!D27="","",入力欄!D27)</f>
        <v/>
      </c>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6"/>
      <c r="AW27" s="436"/>
      <c r="AX27" s="436"/>
      <c r="AY27" s="436"/>
      <c r="AZ27" s="436"/>
      <c r="BA27" s="436"/>
      <c r="BB27" s="436"/>
      <c r="BC27" s="436"/>
      <c r="BD27" s="436"/>
      <c r="BE27" s="436"/>
      <c r="BF27" s="436"/>
      <c r="BG27" s="441" t="str">
        <f t="shared" si="4"/>
        <v/>
      </c>
      <c r="BH27" s="442"/>
      <c r="BI27" s="443" t="str">
        <f t="shared" si="5"/>
        <v/>
      </c>
      <c r="BJ27" s="444"/>
      <c r="BK27" s="444"/>
      <c r="BL27" s="445"/>
      <c r="BM27" s="446">
        <f>IF(入力欄!I27="","",入力欄!I27)</f>
        <v>0</v>
      </c>
      <c r="BN27" s="447"/>
      <c r="BO27" s="447"/>
      <c r="BP27" s="447"/>
      <c r="BQ27" s="447"/>
      <c r="BR27" s="448"/>
      <c r="BS27" s="449" t="str">
        <f t="shared" si="6"/>
        <v/>
      </c>
      <c r="BT27" s="450"/>
      <c r="BU27" s="451"/>
      <c r="BV27" s="133">
        <f t="shared" si="1"/>
        <v>0</v>
      </c>
      <c r="BW27" s="133">
        <f t="shared" si="2"/>
        <v>0</v>
      </c>
      <c r="BX27" s="133">
        <f t="shared" si="0"/>
        <v>0</v>
      </c>
      <c r="BY27" s="3">
        <v>27</v>
      </c>
      <c r="BZ27" s="3">
        <f t="shared" si="3"/>
        <v>0</v>
      </c>
    </row>
    <row r="28" spans="1:78" ht="30" customHeight="1">
      <c r="A28" s="31">
        <v>12</v>
      </c>
      <c r="B28" s="368" t="str">
        <f>IF(入力欄!A28="","",入力欄!A28)</f>
        <v/>
      </c>
      <c r="C28" s="369"/>
      <c r="D28" s="369"/>
      <c r="E28" s="369"/>
      <c r="F28" s="369"/>
      <c r="G28" s="369"/>
      <c r="H28" s="369"/>
      <c r="I28" s="369"/>
      <c r="J28" s="369"/>
      <c r="K28" s="370"/>
      <c r="L28" s="368" t="str">
        <f>IF(入力欄!B28="","",入力欄!B28)</f>
        <v/>
      </c>
      <c r="M28" s="369"/>
      <c r="N28" s="370"/>
      <c r="O28" s="406" t="str">
        <f>IF(入力欄!C28="","",入力欄!C28)</f>
        <v/>
      </c>
      <c r="P28" s="407"/>
      <c r="Q28" s="407"/>
      <c r="R28" s="407"/>
      <c r="S28" s="407"/>
      <c r="T28" s="407"/>
      <c r="U28" s="407"/>
      <c r="V28" s="407"/>
      <c r="W28" s="407"/>
      <c r="X28" s="408"/>
      <c r="Y28" s="436" t="str">
        <f>IF(入力欄!D28="","",入力欄!D28)</f>
        <v/>
      </c>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41" t="str">
        <f t="shared" si="4"/>
        <v/>
      </c>
      <c r="BH28" s="442"/>
      <c r="BI28" s="443" t="str">
        <f t="shared" si="5"/>
        <v/>
      </c>
      <c r="BJ28" s="444"/>
      <c r="BK28" s="444"/>
      <c r="BL28" s="445"/>
      <c r="BM28" s="446">
        <f>IF(入力欄!I28="","",入力欄!I28)</f>
        <v>0</v>
      </c>
      <c r="BN28" s="447"/>
      <c r="BO28" s="447"/>
      <c r="BP28" s="447"/>
      <c r="BQ28" s="447"/>
      <c r="BR28" s="448"/>
      <c r="BS28" s="449" t="str">
        <f t="shared" si="6"/>
        <v/>
      </c>
      <c r="BT28" s="450"/>
      <c r="BU28" s="451"/>
      <c r="BV28" s="133">
        <f t="shared" si="1"/>
        <v>0</v>
      </c>
      <c r="BW28" s="133">
        <f t="shared" si="2"/>
        <v>0</v>
      </c>
      <c r="BX28" s="133">
        <f t="shared" si="0"/>
        <v>0</v>
      </c>
      <c r="BY28" s="3">
        <v>28</v>
      </c>
      <c r="BZ28" s="3">
        <f t="shared" si="3"/>
        <v>0</v>
      </c>
    </row>
    <row r="29" spans="1:78" ht="30" customHeight="1">
      <c r="A29" s="31">
        <v>13</v>
      </c>
      <c r="B29" s="368" t="str">
        <f>IF(入力欄!A29="","",入力欄!A29)</f>
        <v/>
      </c>
      <c r="C29" s="369"/>
      <c r="D29" s="369"/>
      <c r="E29" s="369"/>
      <c r="F29" s="369"/>
      <c r="G29" s="369"/>
      <c r="H29" s="369"/>
      <c r="I29" s="369"/>
      <c r="J29" s="369"/>
      <c r="K29" s="370"/>
      <c r="L29" s="368" t="str">
        <f>IF(入力欄!B29="","",入力欄!B29)</f>
        <v/>
      </c>
      <c r="M29" s="369"/>
      <c r="N29" s="370"/>
      <c r="O29" s="406" t="str">
        <f>IF(入力欄!C29="","",入力欄!C29)</f>
        <v/>
      </c>
      <c r="P29" s="407"/>
      <c r="Q29" s="407"/>
      <c r="R29" s="407"/>
      <c r="S29" s="407"/>
      <c r="T29" s="407"/>
      <c r="U29" s="407"/>
      <c r="V29" s="407"/>
      <c r="W29" s="407"/>
      <c r="X29" s="408"/>
      <c r="Y29" s="436" t="str">
        <f>IF(入力欄!D29="","",入力欄!D29)</f>
        <v/>
      </c>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41" t="str">
        <f t="shared" si="4"/>
        <v/>
      </c>
      <c r="BH29" s="442"/>
      <c r="BI29" s="443" t="str">
        <f t="shared" si="5"/>
        <v/>
      </c>
      <c r="BJ29" s="444"/>
      <c r="BK29" s="444"/>
      <c r="BL29" s="445"/>
      <c r="BM29" s="446">
        <f>IF(入力欄!I29="","",入力欄!I29)</f>
        <v>0</v>
      </c>
      <c r="BN29" s="447"/>
      <c r="BO29" s="447"/>
      <c r="BP29" s="447"/>
      <c r="BQ29" s="447"/>
      <c r="BR29" s="448"/>
      <c r="BS29" s="449" t="str">
        <f t="shared" si="6"/>
        <v/>
      </c>
      <c r="BT29" s="450"/>
      <c r="BU29" s="451"/>
      <c r="BV29" s="133">
        <f t="shared" si="1"/>
        <v>0</v>
      </c>
      <c r="BW29" s="133">
        <f t="shared" si="2"/>
        <v>0</v>
      </c>
      <c r="BX29" s="133">
        <f t="shared" si="0"/>
        <v>0</v>
      </c>
      <c r="BY29" s="3">
        <v>29</v>
      </c>
      <c r="BZ29" s="3">
        <f t="shared" si="3"/>
        <v>0</v>
      </c>
    </row>
    <row r="30" spans="1:78" ht="30" customHeight="1">
      <c r="A30" s="31">
        <v>14</v>
      </c>
      <c r="B30" s="368" t="str">
        <f>IF(入力欄!A30="","",入力欄!A30)</f>
        <v/>
      </c>
      <c r="C30" s="369"/>
      <c r="D30" s="369"/>
      <c r="E30" s="369"/>
      <c r="F30" s="369"/>
      <c r="G30" s="369"/>
      <c r="H30" s="369"/>
      <c r="I30" s="369"/>
      <c r="J30" s="369"/>
      <c r="K30" s="370"/>
      <c r="L30" s="368" t="str">
        <f>IF(入力欄!B30="","",入力欄!B30)</f>
        <v/>
      </c>
      <c r="M30" s="369"/>
      <c r="N30" s="370"/>
      <c r="O30" s="406" t="str">
        <f>IF(入力欄!C30="","",入力欄!C30)</f>
        <v/>
      </c>
      <c r="P30" s="407"/>
      <c r="Q30" s="407"/>
      <c r="R30" s="407"/>
      <c r="S30" s="407"/>
      <c r="T30" s="407"/>
      <c r="U30" s="407"/>
      <c r="V30" s="407"/>
      <c r="W30" s="407"/>
      <c r="X30" s="408"/>
      <c r="Y30" s="436" t="str">
        <f>IF(入力欄!D30="","",入力欄!D30)</f>
        <v/>
      </c>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41" t="str">
        <f t="shared" si="4"/>
        <v/>
      </c>
      <c r="BH30" s="442"/>
      <c r="BI30" s="443" t="str">
        <f t="shared" si="5"/>
        <v/>
      </c>
      <c r="BJ30" s="444"/>
      <c r="BK30" s="444"/>
      <c r="BL30" s="445"/>
      <c r="BM30" s="446">
        <f>IF(入力欄!I30="","",入力欄!I30)</f>
        <v>0</v>
      </c>
      <c r="BN30" s="447"/>
      <c r="BO30" s="447"/>
      <c r="BP30" s="447"/>
      <c r="BQ30" s="447"/>
      <c r="BR30" s="448"/>
      <c r="BS30" s="449" t="str">
        <f t="shared" si="6"/>
        <v/>
      </c>
      <c r="BT30" s="450"/>
      <c r="BU30" s="451"/>
      <c r="BV30" s="133">
        <f t="shared" si="1"/>
        <v>0</v>
      </c>
      <c r="BW30" s="133">
        <f t="shared" si="2"/>
        <v>0</v>
      </c>
      <c r="BX30" s="133">
        <f t="shared" si="0"/>
        <v>0</v>
      </c>
      <c r="BY30" s="3">
        <v>78</v>
      </c>
      <c r="BZ30" s="3">
        <f t="shared" si="3"/>
        <v>0</v>
      </c>
    </row>
    <row r="31" spans="1:78" ht="24" customHeight="1">
      <c r="BV31" s="135">
        <f>SUM(BV17:BV30)</f>
        <v>0</v>
      </c>
      <c r="BW31" s="135">
        <f>SUM(BW17:BW30)</f>
        <v>0</v>
      </c>
      <c r="BX31" s="135">
        <f>SUM(BX17:BX30)</f>
        <v>0</v>
      </c>
    </row>
  </sheetData>
  <sheetProtection sheet="1" objects="1" scenarios="1"/>
  <mergeCells count="175">
    <mergeCell ref="B28:K28"/>
    <mergeCell ref="BG28:BH28"/>
    <mergeCell ref="BI28:BL28"/>
    <mergeCell ref="BM28:BR28"/>
    <mergeCell ref="BS28:BU28"/>
    <mergeCell ref="B30:K30"/>
    <mergeCell ref="BG30:BH30"/>
    <mergeCell ref="BI30:BL30"/>
    <mergeCell ref="BM30:BR30"/>
    <mergeCell ref="B29:K29"/>
    <mergeCell ref="BG29:BH29"/>
    <mergeCell ref="BI29:BL29"/>
    <mergeCell ref="BS30:BU30"/>
    <mergeCell ref="BM29:BR29"/>
    <mergeCell ref="BS29:BU29"/>
    <mergeCell ref="O28:X28"/>
    <mergeCell ref="Y28:BF28"/>
    <mergeCell ref="O29:X29"/>
    <mergeCell ref="Y29:BF29"/>
    <mergeCell ref="O30:X30"/>
    <mergeCell ref="Y30:BF30"/>
    <mergeCell ref="L29:N29"/>
    <mergeCell ref="L30:N30"/>
    <mergeCell ref="B24:K24"/>
    <mergeCell ref="BG24:BH24"/>
    <mergeCell ref="BI24:BL24"/>
    <mergeCell ref="BM24:BR24"/>
    <mergeCell ref="BS24:BU24"/>
    <mergeCell ref="B27:K27"/>
    <mergeCell ref="BG27:BH27"/>
    <mergeCell ref="BI27:BL27"/>
    <mergeCell ref="BM27:BR27"/>
    <mergeCell ref="BS27:BU27"/>
    <mergeCell ref="BM25:BR25"/>
    <mergeCell ref="BS25:BU25"/>
    <mergeCell ref="B26:K26"/>
    <mergeCell ref="BG26:BH26"/>
    <mergeCell ref="BI26:BL26"/>
    <mergeCell ref="BM26:BR26"/>
    <mergeCell ref="B25:K25"/>
    <mergeCell ref="BG25:BH25"/>
    <mergeCell ref="BI25:BL25"/>
    <mergeCell ref="O26:X26"/>
    <mergeCell ref="BS26:BU26"/>
    <mergeCell ref="O27:X27"/>
    <mergeCell ref="Y27:BF27"/>
    <mergeCell ref="B20:K20"/>
    <mergeCell ref="BG20:BH20"/>
    <mergeCell ref="BI20:BL20"/>
    <mergeCell ref="BM20:BR20"/>
    <mergeCell ref="BS20:BU20"/>
    <mergeCell ref="O20:X20"/>
    <mergeCell ref="Y20:BF20"/>
    <mergeCell ref="B23:K23"/>
    <mergeCell ref="BG23:BH23"/>
    <mergeCell ref="BI23:BL23"/>
    <mergeCell ref="BM23:BR23"/>
    <mergeCell ref="BS23:BU23"/>
    <mergeCell ref="BM21:BR21"/>
    <mergeCell ref="BS21:BU21"/>
    <mergeCell ref="B22:K22"/>
    <mergeCell ref="BG22:BH22"/>
    <mergeCell ref="BI22:BL22"/>
    <mergeCell ref="BM22:BR22"/>
    <mergeCell ref="B21:K21"/>
    <mergeCell ref="BG21:BH21"/>
    <mergeCell ref="BI21:BL21"/>
    <mergeCell ref="O21:X21"/>
    <mergeCell ref="BS22:BU22"/>
    <mergeCell ref="Y21:BF21"/>
    <mergeCell ref="B19:K19"/>
    <mergeCell ref="BG19:BH19"/>
    <mergeCell ref="BI19:BL19"/>
    <mergeCell ref="BM19:BR19"/>
    <mergeCell ref="BS19:BU19"/>
    <mergeCell ref="BM17:BR17"/>
    <mergeCell ref="BS17:BU17"/>
    <mergeCell ref="B18:K18"/>
    <mergeCell ref="BG18:BH18"/>
    <mergeCell ref="BI18:BL18"/>
    <mergeCell ref="BM18:BR18"/>
    <mergeCell ref="B17:K17"/>
    <mergeCell ref="BG17:BH17"/>
    <mergeCell ref="BI17:BL17"/>
    <mergeCell ref="BS18:BU18"/>
    <mergeCell ref="O17:X17"/>
    <mergeCell ref="Y17:BF17"/>
    <mergeCell ref="O18:X18"/>
    <mergeCell ref="Y18:BF18"/>
    <mergeCell ref="O19:X19"/>
    <mergeCell ref="Y19:BF19"/>
    <mergeCell ref="BV15:BX15"/>
    <mergeCell ref="A13:C14"/>
    <mergeCell ref="A15:A16"/>
    <mergeCell ref="B15:K16"/>
    <mergeCell ref="BG15:BH16"/>
    <mergeCell ref="BI15:BL16"/>
    <mergeCell ref="BG14:BU14"/>
    <mergeCell ref="BM15:BR16"/>
    <mergeCell ref="BS15:BU16"/>
    <mergeCell ref="O15:X15"/>
    <mergeCell ref="O16:X16"/>
    <mergeCell ref="Y15:BF16"/>
    <mergeCell ref="Y10:AF10"/>
    <mergeCell ref="AG10:AU10"/>
    <mergeCell ref="Y11:AF11"/>
    <mergeCell ref="AG11:AU11"/>
    <mergeCell ref="Z6:AT6"/>
    <mergeCell ref="AW6:AZ6"/>
    <mergeCell ref="BA6:BG6"/>
    <mergeCell ref="BH6:BN6"/>
    <mergeCell ref="BO6:BU6"/>
    <mergeCell ref="BO7:BU7"/>
    <mergeCell ref="AB8:AD8"/>
    <mergeCell ref="AE8:AS8"/>
    <mergeCell ref="B9:H9"/>
    <mergeCell ref="Z9:AD9"/>
    <mergeCell ref="AF9:AT9"/>
    <mergeCell ref="B7:K8"/>
    <mergeCell ref="O7:V7"/>
    <mergeCell ref="Z7:AT7"/>
    <mergeCell ref="AW7:AZ7"/>
    <mergeCell ref="BA7:BG7"/>
    <mergeCell ref="BH7:BN7"/>
    <mergeCell ref="BJ1:BM1"/>
    <mergeCell ref="BN1:BU1"/>
    <mergeCell ref="BN2:BO2"/>
    <mergeCell ref="BQ2:BR2"/>
    <mergeCell ref="BA3:BG3"/>
    <mergeCell ref="BH3:BN3"/>
    <mergeCell ref="BO3:BU3"/>
    <mergeCell ref="Y1:AU1"/>
    <mergeCell ref="Y2:AU2"/>
    <mergeCell ref="O22:X22"/>
    <mergeCell ref="Y22:BF22"/>
    <mergeCell ref="O23:X23"/>
    <mergeCell ref="Y23:BF23"/>
    <mergeCell ref="O24:X24"/>
    <mergeCell ref="Y24:BF24"/>
    <mergeCell ref="O25:X25"/>
    <mergeCell ref="Y25:BF25"/>
    <mergeCell ref="Y26:BF26"/>
    <mergeCell ref="B2:F2"/>
    <mergeCell ref="G2:R2"/>
    <mergeCell ref="B4:G5"/>
    <mergeCell ref="L15:N16"/>
    <mergeCell ref="L17:N17"/>
    <mergeCell ref="L18:N18"/>
    <mergeCell ref="L19:N19"/>
    <mergeCell ref="AW9:BU9"/>
    <mergeCell ref="AW10:BU10"/>
    <mergeCell ref="AW11:BU11"/>
    <mergeCell ref="H4:N5"/>
    <mergeCell ref="O4:P5"/>
    <mergeCell ref="Q4:U5"/>
    <mergeCell ref="Z4:AA4"/>
    <mergeCell ref="AB4:AF4"/>
    <mergeCell ref="AW4:AZ4"/>
    <mergeCell ref="BA4:BG4"/>
    <mergeCell ref="BH4:BN4"/>
    <mergeCell ref="BO4:BU4"/>
    <mergeCell ref="Z5:AT5"/>
    <mergeCell ref="AW5:AZ5"/>
    <mergeCell ref="BA5:BG5"/>
    <mergeCell ref="BH5:BN5"/>
    <mergeCell ref="BO5:BU5"/>
    <mergeCell ref="L20:N20"/>
    <mergeCell ref="L21:N21"/>
    <mergeCell ref="L22:N22"/>
    <mergeCell ref="L23:N23"/>
    <mergeCell ref="L24:N24"/>
    <mergeCell ref="L25:N25"/>
    <mergeCell ref="L26:N26"/>
    <mergeCell ref="L27:N27"/>
    <mergeCell ref="L28:N28"/>
  </mergeCells>
  <phoneticPr fontId="1"/>
  <dataValidations count="1">
    <dataValidation type="list" allowBlank="1" showInputMessage="1" showErrorMessage="1" sqref="BS17:BU30" xr:uid="{664789B1-47C6-4A9F-A92B-D88EA5D2ACD7}">
      <formula1>$BW$9:$BW$12</formula1>
    </dataValidation>
  </dataValidations>
  <printOptions horizontalCentered="1"/>
  <pageMargins left="0" right="0" top="0.39370078740157483" bottom="0.43307086614173229" header="0.19685039370078741" footer="0.19685039370078741"/>
  <pageSetup paperSize="9" scale="40" orientation="landscape" r:id="rId1"/>
  <headerFooter>
    <oddFooter>&amp;P ページ</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D118E-3B9C-4D4C-89C0-7A03CF05DD87}">
  <sheetPr codeName="Sheet4"/>
  <dimension ref="A1:BR31"/>
  <sheetViews>
    <sheetView showGridLines="0" zoomScale="90" zoomScaleNormal="90" workbookViewId="0">
      <pane ySplit="16" topLeftCell="A17" activePane="bottomLeft" state="frozen"/>
      <selection activeCell="AP14" sqref="AP14:BH14"/>
      <selection pane="bottomLeft" activeCell="AP14" sqref="AP14:BH14"/>
    </sheetView>
  </sheetViews>
  <sheetFormatPr defaultColWidth="2.75" defaultRowHeight="17.25" customHeight="1"/>
  <cols>
    <col min="1" max="1" width="4.5" style="3" bestFit="1" customWidth="1"/>
    <col min="2" max="70" width="2.625" style="3" customWidth="1"/>
    <col min="71" max="71" width="2.75" style="3" customWidth="1"/>
    <col min="72" max="16384" width="2.75" style="3"/>
  </cols>
  <sheetData>
    <row r="1" spans="1:70" ht="23.1" customHeight="1">
      <c r="A1" s="1" t="s">
        <v>20</v>
      </c>
      <c r="B1" s="2"/>
      <c r="C1" s="2"/>
      <c r="D1" s="2"/>
      <c r="E1" s="2"/>
      <c r="F1" s="2"/>
      <c r="G1" s="2"/>
      <c r="H1" s="2"/>
      <c r="I1" s="2"/>
      <c r="J1" s="2"/>
      <c r="K1" s="2"/>
      <c r="L1" s="2"/>
      <c r="M1" s="2"/>
      <c r="N1" s="2"/>
      <c r="O1" s="2"/>
      <c r="P1" s="2"/>
      <c r="Q1" s="2"/>
      <c r="R1" s="2"/>
      <c r="S1" s="2"/>
      <c r="V1" s="1" t="s">
        <v>56</v>
      </c>
      <c r="W1" s="1"/>
      <c r="X1" s="1"/>
      <c r="Y1" s="1"/>
      <c r="Z1" s="1"/>
      <c r="AA1" s="1"/>
      <c r="AB1" s="1"/>
      <c r="AC1" s="1"/>
      <c r="AD1" s="1"/>
      <c r="AE1" s="1"/>
      <c r="AF1" s="1"/>
      <c r="BG1" s="235" t="s">
        <v>69</v>
      </c>
      <c r="BH1" s="236"/>
      <c r="BI1" s="236"/>
      <c r="BJ1" s="236"/>
      <c r="BK1" s="237">
        <f>IF(ISBLANK('①請求書（控）'!$BK$1),"",'①請求書（控）'!$BK$1)</f>
        <v>45138</v>
      </c>
      <c r="BL1" s="238"/>
      <c r="BM1" s="238"/>
      <c r="BN1" s="238"/>
      <c r="BO1" s="238"/>
      <c r="BP1" s="238"/>
      <c r="BQ1" s="238"/>
      <c r="BR1" s="239"/>
    </row>
    <row r="2" spans="1:70" ht="23.1" customHeight="1">
      <c r="A2" s="4"/>
      <c r="B2" s="4"/>
      <c r="C2" s="4"/>
      <c r="D2" s="4"/>
      <c r="E2" s="4"/>
      <c r="F2" s="4"/>
      <c r="G2" s="4"/>
      <c r="H2" s="4"/>
      <c r="I2" s="4"/>
      <c r="J2" s="4"/>
      <c r="K2" s="4"/>
      <c r="L2" s="4"/>
      <c r="M2" s="4"/>
      <c r="N2" s="4"/>
      <c r="O2" s="4"/>
      <c r="P2" s="4"/>
      <c r="Q2" s="4"/>
      <c r="R2" s="4"/>
      <c r="S2" s="4"/>
      <c r="W2" s="5" t="s">
        <v>53</v>
      </c>
      <c r="X2" s="6"/>
      <c r="Z2" s="6"/>
      <c r="AA2" s="6"/>
      <c r="AB2" s="6"/>
      <c r="AC2" s="6"/>
      <c r="AE2" s="6"/>
      <c r="AF2" s="1"/>
      <c r="BG2" s="56"/>
      <c r="BH2" s="57"/>
      <c r="BI2" s="57"/>
      <c r="BJ2" s="58" t="s">
        <v>61</v>
      </c>
      <c r="BK2" s="253" t="str">
        <f>IF(ISBLANK('①請求書（控）'!$BK$2),"",'①請求書（控）'!$BK$2)</f>
        <v/>
      </c>
      <c r="BL2" s="253"/>
      <c r="BM2" s="57" t="s">
        <v>62</v>
      </c>
      <c r="BN2" s="253">
        <f>IF(ISBLANK('①請求書（控）'!$BN$2),"",'①請求書（控）'!$BN$2)</f>
        <v>1</v>
      </c>
      <c r="BO2" s="253"/>
      <c r="BP2" s="57" t="s">
        <v>63</v>
      </c>
      <c r="BQ2" s="57"/>
      <c r="BR2" s="59"/>
    </row>
    <row r="3" spans="1:70" ht="23.1" customHeight="1">
      <c r="V3" s="7"/>
      <c r="W3" s="8"/>
      <c r="X3" s="57" t="s">
        <v>54</v>
      </c>
      <c r="Y3" s="8"/>
      <c r="Z3" s="8"/>
      <c r="AA3" s="8"/>
      <c r="AB3" s="8"/>
      <c r="AC3" s="8"/>
      <c r="AD3" s="8"/>
      <c r="AE3" s="8"/>
      <c r="AF3" s="8"/>
      <c r="AG3" s="8"/>
      <c r="AH3" s="8"/>
      <c r="AI3" s="8"/>
      <c r="AJ3" s="8"/>
      <c r="AK3" s="8"/>
      <c r="AL3" s="8"/>
      <c r="AM3" s="8"/>
      <c r="AN3" s="8"/>
      <c r="AO3" s="8"/>
      <c r="AP3" s="8"/>
      <c r="AQ3" s="8"/>
      <c r="AR3" s="9"/>
      <c r="AX3" s="278" t="s">
        <v>57</v>
      </c>
      <c r="AY3" s="253"/>
      <c r="AZ3" s="253"/>
      <c r="BA3" s="253"/>
      <c r="BB3" s="253"/>
      <c r="BC3" s="253"/>
      <c r="BD3" s="279"/>
      <c r="BE3" s="278" t="s">
        <v>21</v>
      </c>
      <c r="BF3" s="253"/>
      <c r="BG3" s="253"/>
      <c r="BH3" s="253"/>
      <c r="BI3" s="253"/>
      <c r="BJ3" s="253"/>
      <c r="BK3" s="279"/>
      <c r="BL3" s="278" t="s">
        <v>58</v>
      </c>
      <c r="BM3" s="253"/>
      <c r="BN3" s="253"/>
      <c r="BO3" s="253"/>
      <c r="BP3" s="253"/>
      <c r="BQ3" s="253"/>
      <c r="BR3" s="279"/>
    </row>
    <row r="4" spans="1:70" ht="23.1" customHeight="1">
      <c r="V4" s="10"/>
      <c r="W4" s="290" t="s">
        <v>22</v>
      </c>
      <c r="X4" s="290"/>
      <c r="Y4" s="291" t="str">
        <f>IF(ISBLANK('①請求書（控）'!$Y$5),"",'①請求書（控）'!$Y$5)</f>
        <v>712-8043</v>
      </c>
      <c r="Z4" s="291"/>
      <c r="AA4" s="291"/>
      <c r="AB4" s="291"/>
      <c r="AC4" s="291"/>
      <c r="AD4" s="11"/>
      <c r="AE4" s="11"/>
      <c r="AF4" s="11"/>
      <c r="AG4" s="11"/>
      <c r="AH4" s="11"/>
      <c r="AI4" s="11"/>
      <c r="AJ4" s="11"/>
      <c r="AK4" s="11"/>
      <c r="AL4" s="11"/>
      <c r="AM4" s="11"/>
      <c r="AN4" s="11"/>
      <c r="AO4" s="12"/>
      <c r="AP4" s="12"/>
      <c r="AQ4" s="12"/>
      <c r="AR4" s="13"/>
      <c r="AT4" s="452" t="s">
        <v>23</v>
      </c>
      <c r="AU4" s="453"/>
      <c r="AV4" s="453"/>
      <c r="AW4" s="454"/>
      <c r="AX4" s="310">
        <f>IF(ISBLANK('①請求書（控）'!$AX5),"",'①請求書（控）'!$AX5)</f>
        <v>1000000.1599999999</v>
      </c>
      <c r="AY4" s="311"/>
      <c r="AZ4" s="311"/>
      <c r="BA4" s="311"/>
      <c r="BB4" s="311"/>
      <c r="BC4" s="311"/>
      <c r="BD4" s="435"/>
      <c r="BE4" s="310">
        <f>IF(ISBLANK('①請求書（控）'!$BE5),"",'①請求書（控）'!$BE5)</f>
        <v>100000</v>
      </c>
      <c r="BF4" s="311"/>
      <c r="BG4" s="311"/>
      <c r="BH4" s="311"/>
      <c r="BI4" s="311"/>
      <c r="BJ4" s="311"/>
      <c r="BK4" s="435"/>
      <c r="BL4" s="455">
        <f>IF(ISBLANK('①請求書（控）'!$BL5),"",'①請求書（控）'!$BL5)</f>
        <v>1100000.1599999999</v>
      </c>
      <c r="BM4" s="456"/>
      <c r="BN4" s="456"/>
      <c r="BO4" s="456"/>
      <c r="BP4" s="456"/>
      <c r="BQ4" s="456"/>
      <c r="BR4" s="457"/>
    </row>
    <row r="5" spans="1:70" ht="23.1" customHeight="1">
      <c r="V5" s="15"/>
      <c r="W5" s="32" t="str">
        <f>IF(ISBLANK('①請求書（控）'!$W$6),"",'①請求書（控）'!$W$6)</f>
        <v>〇〇県〇〇市△△1丁目1-1</v>
      </c>
      <c r="X5" s="33"/>
      <c r="Y5" s="33"/>
      <c r="Z5" s="33"/>
      <c r="AA5" s="33"/>
      <c r="AB5" s="33"/>
      <c r="AC5" s="33"/>
      <c r="AD5" s="33"/>
      <c r="AE5" s="33"/>
      <c r="AF5" s="33"/>
      <c r="AG5" s="33"/>
      <c r="AH5" s="33"/>
      <c r="AI5" s="33"/>
      <c r="AJ5" s="33"/>
      <c r="AK5" s="33"/>
      <c r="AL5" s="33"/>
      <c r="AM5" s="33"/>
      <c r="AN5" s="33"/>
      <c r="AO5" s="33"/>
      <c r="AP5" s="33"/>
      <c r="AQ5" s="33"/>
      <c r="AR5" s="16"/>
      <c r="AT5" s="452" t="s">
        <v>24</v>
      </c>
      <c r="AU5" s="453"/>
      <c r="AV5" s="453"/>
      <c r="AW5" s="454"/>
      <c r="AX5" s="310">
        <f>IF(ISBLANK('①請求書（控）'!$AX6),"",'①請求書（控）'!$AX6)</f>
        <v>0.2</v>
      </c>
      <c r="AY5" s="311"/>
      <c r="AZ5" s="311"/>
      <c r="BA5" s="311"/>
      <c r="BB5" s="311"/>
      <c r="BC5" s="311"/>
      <c r="BD5" s="435"/>
      <c r="BE5" s="310">
        <f>IF(ISBLANK('①請求書（控）'!$BE6),"",'①請求書（控）'!$BE6)</f>
        <v>0</v>
      </c>
      <c r="BF5" s="311"/>
      <c r="BG5" s="311"/>
      <c r="BH5" s="311"/>
      <c r="BI5" s="311"/>
      <c r="BJ5" s="311"/>
      <c r="BK5" s="435"/>
      <c r="BL5" s="455">
        <f>IF(ISBLANK('①請求書（控）'!$BL6),"",'①請求書（控）'!$BL6)</f>
        <v>0.2</v>
      </c>
      <c r="BM5" s="456"/>
      <c r="BN5" s="456"/>
      <c r="BO5" s="456"/>
      <c r="BP5" s="456"/>
      <c r="BQ5" s="456"/>
      <c r="BR5" s="457"/>
    </row>
    <row r="6" spans="1:70" ht="23.1" customHeight="1">
      <c r="V6" s="15"/>
      <c r="W6" s="32" t="str">
        <f>IF(ISBLANK('①請求書（控）'!$W$7),"",'①請求書（控）'!$W$7)</f>
        <v>株式会社〇〇建設</v>
      </c>
      <c r="X6" s="33"/>
      <c r="Y6" s="33"/>
      <c r="Z6" s="33"/>
      <c r="AA6" s="33"/>
      <c r="AB6" s="33"/>
      <c r="AC6" s="33"/>
      <c r="AD6" s="33"/>
      <c r="AE6" s="33"/>
      <c r="AF6" s="33"/>
      <c r="AG6" s="33"/>
      <c r="AH6" s="33"/>
      <c r="AI6" s="33"/>
      <c r="AJ6" s="33"/>
      <c r="AK6" s="33"/>
      <c r="AL6" s="33"/>
      <c r="AM6" s="33"/>
      <c r="AN6" s="33"/>
      <c r="AO6" s="33"/>
      <c r="AP6" s="33"/>
      <c r="AQ6" s="33"/>
      <c r="AR6" s="16"/>
      <c r="AT6" s="452" t="s">
        <v>25</v>
      </c>
      <c r="AU6" s="453"/>
      <c r="AV6" s="453"/>
      <c r="AW6" s="454"/>
      <c r="AX6" s="310">
        <f>IF(ISBLANK('①請求書（控）'!$AX7),"",'①請求書（控）'!$AX7)</f>
        <v>0</v>
      </c>
      <c r="AY6" s="311"/>
      <c r="AZ6" s="311"/>
      <c r="BA6" s="311"/>
      <c r="BB6" s="311"/>
      <c r="BC6" s="311"/>
      <c r="BD6" s="435"/>
      <c r="BE6" s="438"/>
      <c r="BF6" s="439"/>
      <c r="BG6" s="439"/>
      <c r="BH6" s="439"/>
      <c r="BI6" s="439"/>
      <c r="BJ6" s="439"/>
      <c r="BK6" s="440"/>
      <c r="BL6" s="310">
        <f>IF(ISBLANK('①請求書（控）'!$BL7),"",'①請求書（控）'!$BL7)</f>
        <v>0</v>
      </c>
      <c r="BM6" s="311"/>
      <c r="BN6" s="311"/>
      <c r="BO6" s="311"/>
      <c r="BP6" s="311"/>
      <c r="BQ6" s="311"/>
      <c r="BR6" s="435"/>
    </row>
    <row r="7" spans="1:70" ht="23.1" customHeight="1">
      <c r="B7" s="194" t="s">
        <v>26</v>
      </c>
      <c r="C7" s="195"/>
      <c r="D7" s="195"/>
      <c r="E7" s="195"/>
      <c r="F7" s="195"/>
      <c r="G7" s="195"/>
      <c r="H7" s="195"/>
      <c r="I7" s="195"/>
      <c r="J7" s="195"/>
      <c r="K7" s="284"/>
      <c r="L7" s="459" t="s">
        <v>27</v>
      </c>
      <c r="M7" s="460"/>
      <c r="N7" s="460"/>
      <c r="O7" s="460"/>
      <c r="P7" s="460"/>
      <c r="Q7" s="460"/>
      <c r="R7" s="460"/>
      <c r="S7" s="461"/>
      <c r="V7" s="15"/>
      <c r="W7" s="32" t="str">
        <f>IF(ISBLANK('①請求書（控）'!$W$8),"",'①請求書（控）'!$W$8)</f>
        <v/>
      </c>
      <c r="X7" s="33"/>
      <c r="Y7" s="33"/>
      <c r="Z7" s="33"/>
      <c r="AA7" s="33"/>
      <c r="AB7" s="33"/>
      <c r="AC7" s="33"/>
      <c r="AD7" s="33"/>
      <c r="AE7" s="33"/>
      <c r="AF7" s="33"/>
      <c r="AG7" s="33"/>
      <c r="AH7" s="33"/>
      <c r="AI7" s="33"/>
      <c r="AJ7" s="33"/>
      <c r="AK7" s="33"/>
      <c r="AL7" s="33"/>
      <c r="AM7" s="33"/>
      <c r="AN7" s="33"/>
      <c r="AO7" s="33"/>
      <c r="AP7" s="33"/>
      <c r="AR7" s="16"/>
      <c r="AT7" s="452" t="s">
        <v>28</v>
      </c>
      <c r="AU7" s="453"/>
      <c r="AV7" s="453"/>
      <c r="AW7" s="454"/>
      <c r="AX7" s="254">
        <f>IF(ISBLANK('①請求書（控）'!$AX8),"",'①請求書（控）'!$AX8)</f>
        <v>1000000.3599999999</v>
      </c>
      <c r="AY7" s="255"/>
      <c r="AZ7" s="255"/>
      <c r="BA7" s="255"/>
      <c r="BB7" s="255"/>
      <c r="BC7" s="255"/>
      <c r="BD7" s="256"/>
      <c r="BE7" s="254">
        <f>IF(ISBLANK('①請求書（控）'!$BE8),"",'①請求書（控）'!$BE8)</f>
        <v>100000</v>
      </c>
      <c r="BF7" s="255"/>
      <c r="BG7" s="255"/>
      <c r="BH7" s="255"/>
      <c r="BI7" s="255"/>
      <c r="BJ7" s="255"/>
      <c r="BK7" s="256"/>
      <c r="BL7" s="254">
        <f>IF(ISBLANK('①請求書（控）'!$BL8),"",'①請求書（控）'!$BL8)</f>
        <v>1100000.3599999999</v>
      </c>
      <c r="BM7" s="255"/>
      <c r="BN7" s="255"/>
      <c r="BO7" s="255"/>
      <c r="BP7" s="255"/>
      <c r="BQ7" s="255"/>
      <c r="BR7" s="256"/>
    </row>
    <row r="8" spans="1:70" ht="23.1" customHeight="1">
      <c r="B8" s="196"/>
      <c r="C8" s="197"/>
      <c r="D8" s="197"/>
      <c r="E8" s="197"/>
      <c r="F8" s="197"/>
      <c r="G8" s="197"/>
      <c r="H8" s="197"/>
      <c r="I8" s="197"/>
      <c r="J8" s="197"/>
      <c r="K8" s="285"/>
      <c r="L8" s="52" t="s">
        <v>29</v>
      </c>
      <c r="M8" s="53"/>
      <c r="N8" s="53"/>
      <c r="O8" s="54" t="s">
        <v>30</v>
      </c>
      <c r="P8" s="53"/>
      <c r="Q8" s="54" t="s">
        <v>31</v>
      </c>
      <c r="R8" s="53"/>
      <c r="S8" s="55" t="s">
        <v>32</v>
      </c>
      <c r="V8" s="15"/>
      <c r="Y8" s="287" t="s">
        <v>33</v>
      </c>
      <c r="Z8" s="287"/>
      <c r="AA8" s="287"/>
      <c r="AB8" s="32" t="str">
        <f>IF(ISBLANK('①請求書（控）'!$AB$9),"",'①請求書（控）'!$AB$9)</f>
        <v>000-0000-0000</v>
      </c>
      <c r="AC8" s="34"/>
      <c r="AD8" s="34"/>
      <c r="AE8" s="34"/>
      <c r="AF8" s="34"/>
      <c r="AG8" s="34"/>
      <c r="AH8" s="34"/>
      <c r="AI8" s="34"/>
      <c r="AJ8" s="34"/>
      <c r="AK8" s="34"/>
      <c r="AL8" s="34"/>
      <c r="AM8" s="34"/>
      <c r="AN8" s="34"/>
      <c r="AO8" s="34"/>
      <c r="AP8" s="34"/>
      <c r="AQ8" s="288" t="s">
        <v>34</v>
      </c>
      <c r="AR8" s="289"/>
    </row>
    <row r="9" spans="1:70" ht="23.1" customHeight="1">
      <c r="B9" s="48" t="str">
        <f>IF(ISBLANK('①請求書（控）'!$B$10),"",MID('①請求書（控）'!$B$10,1,1))</f>
        <v>5</v>
      </c>
      <c r="C9" s="49" t="str">
        <f>IF(ISBLANK('①請求書（控）'!$B$10),"",MID('①請求書（控）'!$B$10,2,1))</f>
        <v>3</v>
      </c>
      <c r="D9" s="49" t="str">
        <f>IF(ISBLANK('①請求書（控）'!$B$10),"",MID('①請求書（控）'!$B$10,3,1))</f>
        <v>8</v>
      </c>
      <c r="E9" s="49" t="str">
        <f>IF(ISBLANK('①請求書（控）'!$B$10),"",MID('①請求書（控）'!$B$10,4,1))</f>
        <v>6</v>
      </c>
      <c r="F9" s="49" t="str">
        <f>IF(ISBLANK('①請求書（控）'!$B$10),"",MID('①請求書（控）'!$B$10,5,1))</f>
        <v>5</v>
      </c>
      <c r="G9" s="49" t="str">
        <f>IF(ISBLANK('①請求書（控）'!$B$10),"",MID('①請求書（控）'!$B$10,6,1))</f>
        <v>0</v>
      </c>
      <c r="H9" s="50" t="str">
        <f>IF(ISBLANK('①請求書（控）'!$B$10),"",MID('①請求書（控）'!$B$10,7,1))</f>
        <v>1</v>
      </c>
      <c r="I9" s="51" t="s">
        <v>35</v>
      </c>
      <c r="J9" s="49">
        <v>0</v>
      </c>
      <c r="K9" s="50">
        <v>5</v>
      </c>
      <c r="L9" s="18"/>
      <c r="M9" s="19"/>
      <c r="N9" s="19"/>
      <c r="O9" s="19"/>
      <c r="P9" s="19"/>
      <c r="Q9" s="19"/>
      <c r="R9" s="19"/>
      <c r="S9" s="20"/>
      <c r="T9" s="21"/>
      <c r="V9" s="22"/>
      <c r="W9" s="274" t="s">
        <v>36</v>
      </c>
      <c r="X9" s="274"/>
      <c r="Y9" s="274"/>
      <c r="Z9" s="274"/>
      <c r="AA9" s="274"/>
      <c r="AB9" s="35" t="s">
        <v>55</v>
      </c>
      <c r="AC9" s="23" t="str">
        <f>IF(ISBLANK('①請求書（控）'!$AC$10),"",MID('①請求書（控）'!$AC$10,1,1))</f>
        <v>1</v>
      </c>
      <c r="AD9" s="23" t="str">
        <f>IF(ISBLANK('①請求書（控）'!$AC$10),"",MID('①請求書（控）'!$AC$10,2,1))</f>
        <v>2</v>
      </c>
      <c r="AE9" s="23" t="str">
        <f>IF(ISBLANK('①請求書（控）'!$AC$10),"",MID('①請求書（控）'!$AC$10,3,1))</f>
        <v>3</v>
      </c>
      <c r="AF9" s="23" t="str">
        <f>IF(ISBLANK('①請求書（控）'!$AC$10),"",MID('①請求書（控）'!$AC$10,4,1))</f>
        <v>4</v>
      </c>
      <c r="AG9" s="23" t="str">
        <f>IF(ISBLANK('①請求書（控）'!$AC$10),"",MID('①請求書（控）'!$AC$10,5,1))</f>
        <v>5</v>
      </c>
      <c r="AH9" s="23" t="str">
        <f>IF(ISBLANK('①請求書（控）'!$AC$10),"",MID('①請求書（控）'!$AC$10,6,1))</f>
        <v>6</v>
      </c>
      <c r="AI9" s="23" t="str">
        <f>IF(ISBLANK('①請求書（控）'!$AC$10),"",MID('①請求書（控）'!$AC$10,7,1))</f>
        <v>7</v>
      </c>
      <c r="AJ9" s="23" t="str">
        <f>IF(ISBLANK('①請求書（控）'!$AC$10),"",MID('①請求書（控）'!$AC$10,8,1))</f>
        <v>8</v>
      </c>
      <c r="AK9" s="23" t="str">
        <f>IF(ISBLANK('①請求書（控）'!$AC$10),"",MID('①請求書（控）'!$AC$10,9,1))</f>
        <v>9</v>
      </c>
      <c r="AL9" s="23" t="str">
        <f>IF(ISBLANK('①請求書（控）'!$AC$10),"",MID('①請求書（控）'!$AC$10,10,1))</f>
        <v>0</v>
      </c>
      <c r="AM9" s="23" t="str">
        <f>IF(ISBLANK('①請求書（控）'!$AC$10),"",MID('①請求書（控）'!$AC$10,11,1))</f>
        <v>1</v>
      </c>
      <c r="AN9" s="23" t="str">
        <f>IF(ISBLANK('①請求書（控）'!$AC$10),"",MID('①請求書（控）'!$AC$10,12,1))</f>
        <v>2</v>
      </c>
      <c r="AO9" s="23" t="str">
        <f>IF(ISBLANK('①請求書（控）'!$AC$10),"",MID('①請求書（控）'!$AC$10,13,1))</f>
        <v>3</v>
      </c>
      <c r="AP9" s="23"/>
      <c r="AQ9" s="29"/>
      <c r="AR9" s="24"/>
    </row>
    <row r="10" spans="1:70" ht="23.1" customHeight="1">
      <c r="W10" s="21"/>
      <c r="AA10" s="25"/>
      <c r="AB10" s="25"/>
      <c r="AY10" s="278" t="s">
        <v>51</v>
      </c>
      <c r="AZ10" s="253"/>
      <c r="BA10" s="253"/>
      <c r="BB10" s="253"/>
      <c r="BC10" s="253"/>
      <c r="BD10" s="253"/>
      <c r="BE10" s="253"/>
      <c r="BF10" s="253"/>
      <c r="BG10" s="253"/>
      <c r="BH10" s="279"/>
      <c r="BI10" s="278" t="s">
        <v>52</v>
      </c>
      <c r="BJ10" s="253"/>
      <c r="BK10" s="253"/>
      <c r="BL10" s="253"/>
      <c r="BM10" s="253"/>
      <c r="BN10" s="253"/>
      <c r="BO10" s="253"/>
      <c r="BP10" s="253"/>
      <c r="BQ10" s="253"/>
      <c r="BR10" s="279"/>
    </row>
    <row r="11" spans="1:70" ht="23.1" customHeight="1">
      <c r="B11" s="316" t="s">
        <v>37</v>
      </c>
      <c r="C11" s="317"/>
      <c r="D11" s="317"/>
      <c r="E11" s="12">
        <v>1</v>
      </c>
      <c r="F11" s="12" t="s">
        <v>38</v>
      </c>
      <c r="G11" s="12" t="s">
        <v>39</v>
      </c>
      <c r="H11" s="12"/>
      <c r="I11" s="12"/>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8"/>
      <c r="AY11" s="15"/>
      <c r="BC11" s="16"/>
      <c r="BD11" s="15"/>
      <c r="BI11" s="15"/>
      <c r="BM11" s="16"/>
      <c r="BN11" s="15"/>
      <c r="BR11" s="16"/>
    </row>
    <row r="12" spans="1:70" ht="23.1" customHeight="1">
      <c r="B12" s="319"/>
      <c r="C12" s="320"/>
      <c r="D12" s="320"/>
      <c r="E12" s="29">
        <v>2</v>
      </c>
      <c r="F12" s="29" t="s">
        <v>38</v>
      </c>
      <c r="G12" s="29" t="s">
        <v>40</v>
      </c>
      <c r="H12" s="29"/>
      <c r="I12" s="29"/>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30"/>
      <c r="AY12" s="15"/>
      <c r="BC12" s="16"/>
      <c r="BD12" s="15"/>
      <c r="BI12" s="15"/>
      <c r="BM12" s="16"/>
      <c r="BN12" s="15"/>
      <c r="BR12" s="16"/>
    </row>
    <row r="13" spans="1:70" ht="23.1" customHeight="1">
      <c r="C13" s="60" t="s">
        <v>41</v>
      </c>
      <c r="M13" s="26"/>
      <c r="N13" s="26"/>
      <c r="O13" s="26"/>
      <c r="P13" s="26"/>
      <c r="Q13" s="26"/>
      <c r="R13" s="26"/>
      <c r="W13" s="21"/>
      <c r="AA13" s="25"/>
      <c r="AB13" s="25"/>
      <c r="AC13" s="25"/>
      <c r="AD13" s="25"/>
      <c r="AE13" s="26"/>
      <c r="AF13" s="26"/>
      <c r="AG13" s="26"/>
      <c r="AH13" s="26"/>
      <c r="AI13" s="26"/>
      <c r="AJ13" s="26"/>
      <c r="AK13" s="26"/>
      <c r="AL13" s="26"/>
      <c r="AY13" s="22"/>
      <c r="AZ13" s="29"/>
      <c r="BA13" s="29"/>
      <c r="BB13" s="29"/>
      <c r="BC13" s="36"/>
      <c r="BD13" s="22"/>
      <c r="BE13" s="29"/>
      <c r="BF13" s="29"/>
      <c r="BG13" s="29"/>
      <c r="BH13" s="29"/>
      <c r="BI13" s="22"/>
      <c r="BJ13" s="29"/>
      <c r="BK13" s="29"/>
      <c r="BL13" s="29"/>
      <c r="BM13" s="36"/>
      <c r="BN13" s="22"/>
      <c r="BO13" s="29"/>
      <c r="BP13" s="29"/>
      <c r="BQ13" s="29"/>
      <c r="BR13" s="36"/>
    </row>
    <row r="14" spans="1:70" ht="23.1" customHeight="1">
      <c r="A14" s="60"/>
      <c r="B14" s="60"/>
      <c r="C14" s="458"/>
      <c r="D14" s="458"/>
      <c r="E14" s="458"/>
      <c r="F14" s="458"/>
      <c r="G14" s="458"/>
      <c r="H14" s="458"/>
      <c r="I14" s="458"/>
      <c r="J14" s="458"/>
      <c r="K14" s="458"/>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278" t="s">
        <v>42</v>
      </c>
      <c r="AQ14" s="253"/>
      <c r="AR14" s="253"/>
      <c r="AS14" s="253"/>
      <c r="AT14" s="253"/>
      <c r="AU14" s="253"/>
      <c r="AV14" s="253"/>
      <c r="AW14" s="253"/>
      <c r="AX14" s="253"/>
      <c r="AY14" s="253"/>
      <c r="AZ14" s="253"/>
      <c r="BA14" s="253"/>
      <c r="BB14" s="253"/>
      <c r="BC14" s="253"/>
      <c r="BD14" s="253"/>
      <c r="BE14" s="253"/>
      <c r="BF14" s="253"/>
      <c r="BG14" s="253"/>
      <c r="BH14" s="279"/>
      <c r="BI14" s="60"/>
      <c r="BJ14" s="60"/>
      <c r="BK14" s="60"/>
      <c r="BL14" s="60"/>
      <c r="BM14" s="60"/>
      <c r="BN14" s="60"/>
      <c r="BO14" s="60"/>
      <c r="BP14" s="60"/>
      <c r="BQ14" s="60"/>
      <c r="BR14" s="60"/>
    </row>
    <row r="15" spans="1:70" ht="15.75" customHeight="1">
      <c r="A15" s="472" t="s">
        <v>43</v>
      </c>
      <c r="B15" s="194" t="s">
        <v>44</v>
      </c>
      <c r="C15" s="195"/>
      <c r="D15" s="195"/>
      <c r="E15" s="195"/>
      <c r="F15" s="195"/>
      <c r="G15" s="195"/>
      <c r="H15" s="195"/>
      <c r="I15" s="195"/>
      <c r="J15" s="195"/>
      <c r="K15" s="284"/>
      <c r="L15" s="474" t="s">
        <v>65</v>
      </c>
      <c r="M15" s="475"/>
      <c r="N15" s="475"/>
      <c r="O15" s="475"/>
      <c r="P15" s="475"/>
      <c r="Q15" s="475"/>
      <c r="R15" s="476"/>
      <c r="S15" s="474" t="s">
        <v>45</v>
      </c>
      <c r="T15" s="475"/>
      <c r="U15" s="475"/>
      <c r="V15" s="475"/>
      <c r="W15" s="475"/>
      <c r="X15" s="475"/>
      <c r="Y15" s="475"/>
      <c r="Z15" s="476"/>
      <c r="AA15" s="194" t="s">
        <v>46</v>
      </c>
      <c r="AB15" s="195"/>
      <c r="AC15" s="195"/>
      <c r="AD15" s="195"/>
      <c r="AE15" s="195"/>
      <c r="AF15" s="195"/>
      <c r="AG15" s="195"/>
      <c r="AH15" s="195"/>
      <c r="AI15" s="195"/>
      <c r="AJ15" s="195"/>
      <c r="AK15" s="195"/>
      <c r="AL15" s="195"/>
      <c r="AM15" s="284"/>
      <c r="AN15" s="224" t="s">
        <v>8</v>
      </c>
      <c r="AO15" s="226"/>
      <c r="AP15" s="194" t="s">
        <v>9</v>
      </c>
      <c r="AQ15" s="195"/>
      <c r="AR15" s="195"/>
      <c r="AS15" s="284"/>
      <c r="AT15" s="462" t="s">
        <v>10</v>
      </c>
      <c r="AU15" s="463"/>
      <c r="AV15" s="463"/>
      <c r="AW15" s="463"/>
      <c r="AX15" s="463"/>
      <c r="AY15" s="464"/>
      <c r="AZ15" s="224" t="s">
        <v>57</v>
      </c>
      <c r="BA15" s="225"/>
      <c r="BB15" s="225"/>
      <c r="BC15" s="225"/>
      <c r="BD15" s="225"/>
      <c r="BE15" s="226"/>
      <c r="BF15" s="224" t="s">
        <v>47</v>
      </c>
      <c r="BG15" s="225"/>
      <c r="BH15" s="226"/>
      <c r="BI15" s="468" t="s">
        <v>70</v>
      </c>
      <c r="BJ15" s="463"/>
      <c r="BK15" s="463"/>
      <c r="BL15" s="463"/>
      <c r="BM15" s="463"/>
      <c r="BN15" s="463"/>
      <c r="BO15" s="463"/>
      <c r="BP15" s="463"/>
      <c r="BQ15" s="463"/>
      <c r="BR15" s="464"/>
    </row>
    <row r="16" spans="1:70" ht="15.75" customHeight="1">
      <c r="A16" s="473"/>
      <c r="B16" s="196"/>
      <c r="C16" s="197"/>
      <c r="D16" s="197"/>
      <c r="E16" s="197"/>
      <c r="F16" s="197"/>
      <c r="G16" s="197"/>
      <c r="H16" s="197"/>
      <c r="I16" s="197"/>
      <c r="J16" s="197"/>
      <c r="K16" s="285"/>
      <c r="L16" s="469" t="s">
        <v>48</v>
      </c>
      <c r="M16" s="470"/>
      <c r="N16" s="470"/>
      <c r="O16" s="470"/>
      <c r="P16" s="470"/>
      <c r="Q16" s="470"/>
      <c r="R16" s="471"/>
      <c r="S16" s="469" t="s">
        <v>49</v>
      </c>
      <c r="T16" s="470"/>
      <c r="U16" s="470"/>
      <c r="V16" s="470"/>
      <c r="W16" s="470"/>
      <c r="X16" s="470"/>
      <c r="Y16" s="470"/>
      <c r="Z16" s="471"/>
      <c r="AA16" s="196"/>
      <c r="AB16" s="197"/>
      <c r="AC16" s="197"/>
      <c r="AD16" s="197"/>
      <c r="AE16" s="197"/>
      <c r="AF16" s="197"/>
      <c r="AG16" s="197"/>
      <c r="AH16" s="197"/>
      <c r="AI16" s="197"/>
      <c r="AJ16" s="197"/>
      <c r="AK16" s="197"/>
      <c r="AL16" s="197"/>
      <c r="AM16" s="285"/>
      <c r="AN16" s="227"/>
      <c r="AO16" s="229"/>
      <c r="AP16" s="196"/>
      <c r="AQ16" s="197"/>
      <c r="AR16" s="197"/>
      <c r="AS16" s="285"/>
      <c r="AT16" s="465"/>
      <c r="AU16" s="466"/>
      <c r="AV16" s="466"/>
      <c r="AW16" s="466"/>
      <c r="AX16" s="466"/>
      <c r="AY16" s="467"/>
      <c r="AZ16" s="227"/>
      <c r="BA16" s="228"/>
      <c r="BB16" s="228"/>
      <c r="BC16" s="228"/>
      <c r="BD16" s="228"/>
      <c r="BE16" s="229"/>
      <c r="BF16" s="227"/>
      <c r="BG16" s="228"/>
      <c r="BH16" s="229"/>
      <c r="BI16" s="465"/>
      <c r="BJ16" s="466"/>
      <c r="BK16" s="466"/>
      <c r="BL16" s="466"/>
      <c r="BM16" s="466"/>
      <c r="BN16" s="466"/>
      <c r="BO16" s="466"/>
      <c r="BP16" s="466"/>
      <c r="BQ16" s="466"/>
      <c r="BR16" s="467"/>
    </row>
    <row r="17" spans="1:70" ht="30" customHeight="1">
      <c r="A17" s="31">
        <v>1</v>
      </c>
      <c r="B17" s="48" t="str">
        <f>IF(ISBLANK('①請求書（控）'!$E17),"",MID('①請求書（控）'!$E17,1,1))</f>
        <v>3</v>
      </c>
      <c r="C17" s="49" t="str">
        <f>IF(ISBLANK('①請求書（控）'!$E17),"",MID('①請求書（控）'!$E17,2,1))</f>
        <v>0</v>
      </c>
      <c r="D17" s="49" t="str">
        <f>IF(ISBLANK('①請求書（控）'!$E17),"",MID('①請求書（控）'!$E17,3,1))</f>
        <v>0</v>
      </c>
      <c r="E17" s="49" t="str">
        <f>IF(ISBLANK('①請求書（控）'!$E17),"",MID('①請求書（控）'!$E17,4,1))</f>
        <v>3</v>
      </c>
      <c r="F17" s="49" t="str">
        <f>IF(ISBLANK('①請求書（控）'!$E17),"",MID('①請求書（控）'!$E17,5,1))</f>
        <v>1</v>
      </c>
      <c r="G17" s="49" t="str">
        <f>IF(ISBLANK('①請求書（控）'!$E17),"",MID('①請求書（控）'!$E17,6,1))</f>
        <v>2</v>
      </c>
      <c r="H17" s="49" t="str">
        <f>IF(ISBLANK('①請求書（控）'!$E17),"",MID('①請求書（控）'!$E17,7,1))</f>
        <v>6</v>
      </c>
      <c r="I17" s="49" t="str">
        <f>IF(ISBLANK('①請求書（控）'!$E17),"",MID('①請求書（控）'!$E17,8,1))</f>
        <v>7</v>
      </c>
      <c r="J17" s="49" t="str">
        <f>IF(ISBLANK('①請求書（控）'!$E17),"",MID('①請求書（控）'!$E17,9,1))</f>
        <v>8</v>
      </c>
      <c r="K17" s="50" t="str">
        <f>IF(ISBLANK('①請求書（控）'!$E17),"",MID('①請求書（控）'!$E17,10,1))</f>
        <v>9</v>
      </c>
      <c r="L17" s="261" t="str">
        <f>IF(ISBLANK('①請求書（控）'!$O17),"",'①請求書（控）'!$O17)</f>
        <v>EKCT00035</v>
      </c>
      <c r="M17" s="262"/>
      <c r="N17" s="262"/>
      <c r="O17" s="262"/>
      <c r="P17" s="262"/>
      <c r="Q17" s="262"/>
      <c r="R17" s="263"/>
      <c r="S17" s="221" t="e">
        <f>IF(ISBLANK('①請求書（控）'!#REF!),"",'①請求書（控）'!#REF!)</f>
        <v>#REF!</v>
      </c>
      <c r="T17" s="222"/>
      <c r="U17" s="222"/>
      <c r="V17" s="222"/>
      <c r="W17" s="222"/>
      <c r="X17" s="222"/>
      <c r="Y17" s="222"/>
      <c r="Z17" s="223"/>
      <c r="AA17" s="221" t="str">
        <f>IF(ISBLANK('①請求書（控）'!$V17),"",'①請求書（控）'!$V17)</f>
        <v>○○岸壁　電気防食更新工事</v>
      </c>
      <c r="AB17" s="222"/>
      <c r="AC17" s="222"/>
      <c r="AD17" s="222"/>
      <c r="AE17" s="222"/>
      <c r="AF17" s="222"/>
      <c r="AG17" s="222"/>
      <c r="AH17" s="222"/>
      <c r="AI17" s="222"/>
      <c r="AJ17" s="222"/>
      <c r="AK17" s="222"/>
      <c r="AL17" s="222"/>
      <c r="AM17" s="223"/>
      <c r="AN17" s="216" t="str">
        <f>IF(ISBLANK('①請求書（控）'!$AT17),"",'①請求書（控）'!$AT17)</f>
        <v>SIK</v>
      </c>
      <c r="AO17" s="217"/>
      <c r="AP17" s="218">
        <f>IF(ISBLANK('①請求書（控）'!$AV17),"",'①請求書（控）'!$AV17)</f>
        <v>1</v>
      </c>
      <c r="AQ17" s="219"/>
      <c r="AR17" s="219"/>
      <c r="AS17" s="220"/>
      <c r="AT17" s="477" t="e">
        <f>IF(ISBLANK('①請求書（控）'!#REF!),"",'①請求書（控）'!#REF!)</f>
        <v>#REF!</v>
      </c>
      <c r="AU17" s="478"/>
      <c r="AV17" s="478"/>
      <c r="AW17" s="478"/>
      <c r="AX17" s="478"/>
      <c r="AY17" s="479"/>
      <c r="AZ17" s="323" t="e">
        <f>IF(ISBLANK('①請求書（控）'!#REF!),"",'①請求書（控）'!#REF!)</f>
        <v>#REF!</v>
      </c>
      <c r="BA17" s="324"/>
      <c r="BB17" s="324"/>
      <c r="BC17" s="324"/>
      <c r="BD17" s="324"/>
      <c r="BE17" s="325"/>
      <c r="BF17" s="161">
        <f>IF(ISBLANK('①請求書（控）'!$BC19),"",'①請求書（控）'!$BC19)</f>
        <v>0.1</v>
      </c>
      <c r="BG17" s="162"/>
      <c r="BH17" s="163"/>
      <c r="BI17" s="37"/>
      <c r="BJ17" s="38"/>
      <c r="BK17" s="38"/>
      <c r="BL17" s="38"/>
      <c r="BM17" s="38"/>
      <c r="BN17" s="38"/>
      <c r="BO17" s="38"/>
      <c r="BP17" s="38"/>
      <c r="BQ17" s="38"/>
      <c r="BR17" s="39"/>
    </row>
    <row r="18" spans="1:70" ht="30" customHeight="1">
      <c r="A18" s="31">
        <v>2</v>
      </c>
      <c r="B18" s="48" t="e">
        <f>IF(ISBLANK('①請求書（控）'!#REF!),"",MID('①請求書（控）'!#REF!,1,1))</f>
        <v>#REF!</v>
      </c>
      <c r="C18" s="49" t="e">
        <f>IF(ISBLANK('①請求書（控）'!#REF!),"",MID('①請求書（控）'!#REF!,2,1))</f>
        <v>#REF!</v>
      </c>
      <c r="D18" s="49" t="e">
        <f>IF(ISBLANK('①請求書（控）'!#REF!),"",MID('①請求書（控）'!#REF!,3,1))</f>
        <v>#REF!</v>
      </c>
      <c r="E18" s="49" t="e">
        <f>IF(ISBLANK('①請求書（控）'!#REF!),"",MID('①請求書（控）'!#REF!,4,1))</f>
        <v>#REF!</v>
      </c>
      <c r="F18" s="49" t="e">
        <f>IF(ISBLANK('①請求書（控）'!#REF!),"",MID('①請求書（控）'!#REF!,5,1))</f>
        <v>#REF!</v>
      </c>
      <c r="G18" s="49" t="e">
        <f>IF(ISBLANK('①請求書（控）'!#REF!),"",MID('①請求書（控）'!#REF!,6,1))</f>
        <v>#REF!</v>
      </c>
      <c r="H18" s="49" t="e">
        <f>IF(ISBLANK('①請求書（控）'!#REF!),"",MID('①請求書（控）'!#REF!,7,1))</f>
        <v>#REF!</v>
      </c>
      <c r="I18" s="49" t="e">
        <f>IF(ISBLANK('①請求書（控）'!#REF!),"",MID('①請求書（控）'!#REF!,8,1))</f>
        <v>#REF!</v>
      </c>
      <c r="J18" s="49" t="e">
        <f>IF(ISBLANK('①請求書（控）'!#REF!),"",MID('①請求書（控）'!#REF!,9,1))</f>
        <v>#REF!</v>
      </c>
      <c r="K18" s="50" t="e">
        <f>IF(ISBLANK('①請求書（控）'!#REF!),"",MID('①請求書（控）'!#REF!,10,1))</f>
        <v>#REF!</v>
      </c>
      <c r="L18" s="261" t="e">
        <f>IF(ISBLANK('①請求書（控）'!#REF!),"",'①請求書（控）'!#REF!)</f>
        <v>#REF!</v>
      </c>
      <c r="M18" s="262"/>
      <c r="N18" s="262"/>
      <c r="O18" s="262"/>
      <c r="P18" s="262"/>
      <c r="Q18" s="262"/>
      <c r="R18" s="263"/>
      <c r="S18" s="221" t="e">
        <f>IF(ISBLANK('①請求書（控）'!#REF!),"",'①請求書（控）'!#REF!)</f>
        <v>#REF!</v>
      </c>
      <c r="T18" s="222"/>
      <c r="U18" s="222"/>
      <c r="V18" s="222"/>
      <c r="W18" s="222"/>
      <c r="X18" s="222"/>
      <c r="Y18" s="222"/>
      <c r="Z18" s="223"/>
      <c r="AA18" s="221" t="e">
        <f>IF(ISBLANK('①請求書（控）'!#REF!),"",'①請求書（控）'!#REF!)</f>
        <v>#REF!</v>
      </c>
      <c r="AB18" s="222"/>
      <c r="AC18" s="222"/>
      <c r="AD18" s="222"/>
      <c r="AE18" s="222"/>
      <c r="AF18" s="222"/>
      <c r="AG18" s="222"/>
      <c r="AH18" s="222"/>
      <c r="AI18" s="222"/>
      <c r="AJ18" s="222"/>
      <c r="AK18" s="222"/>
      <c r="AL18" s="222"/>
      <c r="AM18" s="223"/>
      <c r="AN18" s="216" t="e">
        <f>IF(ISBLANK('①請求書（控）'!#REF!),"",'①請求書（控）'!#REF!)</f>
        <v>#REF!</v>
      </c>
      <c r="AO18" s="217"/>
      <c r="AP18" s="218" t="e">
        <f>IF(ISBLANK('①請求書（控）'!#REF!),"",'①請求書（控）'!#REF!)</f>
        <v>#REF!</v>
      </c>
      <c r="AQ18" s="219"/>
      <c r="AR18" s="219"/>
      <c r="AS18" s="220"/>
      <c r="AT18" s="477" t="e">
        <f>IF(ISBLANK('①請求書（控）'!#REF!),"",'①請求書（控）'!#REF!)</f>
        <v>#REF!</v>
      </c>
      <c r="AU18" s="478"/>
      <c r="AV18" s="478"/>
      <c r="AW18" s="478"/>
      <c r="AX18" s="478"/>
      <c r="AY18" s="479"/>
      <c r="AZ18" s="323" t="e">
        <f>IF(ISBLANK('①請求書（控）'!#REF!),"",'①請求書（控）'!#REF!)</f>
        <v>#REF!</v>
      </c>
      <c r="BA18" s="324"/>
      <c r="BB18" s="324"/>
      <c r="BC18" s="324"/>
      <c r="BD18" s="324"/>
      <c r="BE18" s="325"/>
      <c r="BF18" s="161" t="e">
        <f>IF(ISBLANK('①請求書（控）'!#REF!),"",'①請求書（控）'!#REF!)</f>
        <v>#REF!</v>
      </c>
      <c r="BG18" s="162"/>
      <c r="BH18" s="163"/>
      <c r="BI18" s="37"/>
      <c r="BJ18" s="38"/>
      <c r="BK18" s="38"/>
      <c r="BL18" s="38"/>
      <c r="BM18" s="38"/>
      <c r="BN18" s="38"/>
      <c r="BO18" s="38"/>
      <c r="BP18" s="38"/>
      <c r="BQ18" s="38"/>
      <c r="BR18" s="39"/>
    </row>
    <row r="19" spans="1:70" ht="30" customHeight="1">
      <c r="A19" s="31">
        <v>3</v>
      </c>
      <c r="B19" s="48" t="e">
        <f>IF(ISBLANK('①請求書（控）'!#REF!),"",MID('①請求書（控）'!#REF!,1,1))</f>
        <v>#REF!</v>
      </c>
      <c r="C19" s="49" t="e">
        <f>IF(ISBLANK('①請求書（控）'!#REF!),"",MID('①請求書（控）'!#REF!,2,1))</f>
        <v>#REF!</v>
      </c>
      <c r="D19" s="49" t="e">
        <f>IF(ISBLANK('①請求書（控）'!#REF!),"",MID('①請求書（控）'!#REF!,3,1))</f>
        <v>#REF!</v>
      </c>
      <c r="E19" s="49" t="e">
        <f>IF(ISBLANK('①請求書（控）'!#REF!),"",MID('①請求書（控）'!#REF!,4,1))</f>
        <v>#REF!</v>
      </c>
      <c r="F19" s="49" t="e">
        <f>IF(ISBLANK('①請求書（控）'!#REF!),"",MID('①請求書（控）'!#REF!,5,1))</f>
        <v>#REF!</v>
      </c>
      <c r="G19" s="49" t="e">
        <f>IF(ISBLANK('①請求書（控）'!#REF!),"",MID('①請求書（控）'!#REF!,6,1))</f>
        <v>#REF!</v>
      </c>
      <c r="H19" s="49" t="e">
        <f>IF(ISBLANK('①請求書（控）'!#REF!),"",MID('①請求書（控）'!#REF!,7,1))</f>
        <v>#REF!</v>
      </c>
      <c r="I19" s="49" t="e">
        <f>IF(ISBLANK('①請求書（控）'!#REF!),"",MID('①請求書（控）'!#REF!,8,1))</f>
        <v>#REF!</v>
      </c>
      <c r="J19" s="49" t="e">
        <f>IF(ISBLANK('①請求書（控）'!#REF!),"",MID('①請求書（控）'!#REF!,9,1))</f>
        <v>#REF!</v>
      </c>
      <c r="K19" s="50" t="e">
        <f>IF(ISBLANK('①請求書（控）'!#REF!),"",MID('①請求書（控）'!#REF!,10,1))</f>
        <v>#REF!</v>
      </c>
      <c r="L19" s="261" t="str">
        <f>IF(ISBLANK('①請求書（控）'!$O18),"",'①請求書（控）'!$O18)</f>
        <v>前回迄累計額（税抜）</v>
      </c>
      <c r="M19" s="262"/>
      <c r="N19" s="262"/>
      <c r="O19" s="262"/>
      <c r="P19" s="262"/>
      <c r="Q19" s="262"/>
      <c r="R19" s="263"/>
      <c r="S19" s="221" t="str">
        <f>IF(ISBLANK('①請求書（控）'!$V18),"",'①請求書（控）'!$V18)</f>
        <v/>
      </c>
      <c r="T19" s="222"/>
      <c r="U19" s="222"/>
      <c r="V19" s="222"/>
      <c r="W19" s="222"/>
      <c r="X19" s="222"/>
      <c r="Y19" s="222"/>
      <c r="Z19" s="223"/>
      <c r="AA19" s="221" t="str">
        <f>IF(ISBLANK('①請求書（控）'!$AN18),"",'①請求書（控）'!$AN18)</f>
        <v/>
      </c>
      <c r="AB19" s="222"/>
      <c r="AC19" s="222"/>
      <c r="AD19" s="222"/>
      <c r="AE19" s="222"/>
      <c r="AF19" s="222"/>
      <c r="AG19" s="222"/>
      <c r="AH19" s="222"/>
      <c r="AI19" s="222"/>
      <c r="AJ19" s="222"/>
      <c r="AK19" s="222"/>
      <c r="AL19" s="222"/>
      <c r="AM19" s="223"/>
      <c r="AN19" s="216" t="str">
        <f>IF(ISBLANK('①請求書（控）'!$BA18),"",'①請求書（控）'!$BA18)</f>
        <v/>
      </c>
      <c r="AO19" s="217"/>
      <c r="AP19" s="218" t="str">
        <f>IF(ISBLANK('①請求書（控）'!$BH18),"",'①請求書（控）'!$BH18)</f>
        <v>未・完</v>
      </c>
      <c r="AQ19" s="219"/>
      <c r="AR19" s="219"/>
      <c r="AS19" s="220"/>
      <c r="AT19" s="477" t="e">
        <f>IF(ISBLANK('①請求書（控）'!#REF!),"",'①請求書（控）'!#REF!)</f>
        <v>#REF!</v>
      </c>
      <c r="AU19" s="478"/>
      <c r="AV19" s="478"/>
      <c r="AW19" s="478"/>
      <c r="AX19" s="478"/>
      <c r="AY19" s="479"/>
      <c r="AZ19" s="323" t="str">
        <f>IF(ISBLANK('①請求書（控）'!$E18),"",'①請求書（控）'!$E18)</f>
        <v>契約金額（税抜）</v>
      </c>
      <c r="BA19" s="324"/>
      <c r="BB19" s="324"/>
      <c r="BC19" s="324"/>
      <c r="BD19" s="324"/>
      <c r="BE19" s="325"/>
      <c r="BF19" s="161" t="e">
        <f>IF(ISBLANK('①請求書（控）'!#REF!),"",'①請求書（控）'!#REF!)</f>
        <v>#REF!</v>
      </c>
      <c r="BG19" s="162"/>
      <c r="BH19" s="163"/>
      <c r="BI19" s="37"/>
      <c r="BJ19" s="38"/>
      <c r="BK19" s="38"/>
      <c r="BL19" s="38"/>
      <c r="BM19" s="38"/>
      <c r="BN19" s="38"/>
      <c r="BO19" s="38"/>
      <c r="BP19" s="38"/>
      <c r="BQ19" s="38"/>
      <c r="BR19" s="39"/>
    </row>
    <row r="20" spans="1:70" ht="30" customHeight="1">
      <c r="A20" s="31">
        <v>4</v>
      </c>
      <c r="B20" s="48" t="str">
        <f>IF(ISBLANK('①請求書（控）'!$E19),"",MID('①請求書（控）'!$E19,1,1))</f>
        <v>5</v>
      </c>
      <c r="C20" s="49" t="str">
        <f>IF(ISBLANK('①請求書（控）'!$E19),"",MID('①請求書（控）'!$E19,2,1))</f>
        <v>0</v>
      </c>
      <c r="D20" s="49" t="str">
        <f>IF(ISBLANK('①請求書（控）'!$E19),"",MID('①請求書（控）'!$E19,3,1))</f>
        <v>0</v>
      </c>
      <c r="E20" s="49" t="str">
        <f>IF(ISBLANK('①請求書（控）'!$E19),"",MID('①請求書（控）'!$E19,4,1))</f>
        <v>0</v>
      </c>
      <c r="F20" s="49" t="str">
        <f>IF(ISBLANK('①請求書（控）'!$E19),"",MID('①請求書（控）'!$E19,5,1))</f>
        <v>0</v>
      </c>
      <c r="G20" s="49" t="str">
        <f>IF(ISBLANK('①請求書（控）'!$E19),"",MID('①請求書（控）'!$E19,6,1))</f>
        <v>0</v>
      </c>
      <c r="H20" s="49" t="str">
        <f>IF(ISBLANK('①請求書（控）'!$E19),"",MID('①請求書（控）'!$E19,7,1))</f>
        <v>0</v>
      </c>
      <c r="I20" s="49" t="str">
        <f>IF(ISBLANK('①請求書（控）'!$E19),"",MID('①請求書（控）'!$E19,8,1))</f>
        <v/>
      </c>
      <c r="J20" s="49" t="str">
        <f>IF(ISBLANK('①請求書（控）'!$E19),"",MID('①請求書（控）'!$E19,9,1))</f>
        <v/>
      </c>
      <c r="K20" s="50" t="str">
        <f>IF(ISBLANK('①請求書（控）'!$E19),"",MID('①請求書（控）'!$E19,10,1))</f>
        <v/>
      </c>
      <c r="L20" s="261">
        <f>IF(ISBLANK('①請求書（控）'!$O19),"",'①請求書（控）'!$O19)</f>
        <v>600000</v>
      </c>
      <c r="M20" s="262"/>
      <c r="N20" s="262"/>
      <c r="O20" s="262"/>
      <c r="P20" s="262"/>
      <c r="Q20" s="262"/>
      <c r="R20" s="263"/>
      <c r="S20" s="221" t="str">
        <f>IF(ISBLANK('①請求書（控）'!$V19),"",'①請求書（控）'!$V19)</f>
        <v/>
      </c>
      <c r="T20" s="222"/>
      <c r="U20" s="222"/>
      <c r="V20" s="222"/>
      <c r="W20" s="222"/>
      <c r="X20" s="222"/>
      <c r="Y20" s="222"/>
      <c r="Z20" s="223"/>
      <c r="AA20" s="221" t="str">
        <f>IF(ISBLANK('①請求書（控）'!$AN19),"",'①請求書（控）'!$AN19)</f>
        <v/>
      </c>
      <c r="AB20" s="222"/>
      <c r="AC20" s="222"/>
      <c r="AD20" s="222"/>
      <c r="AE20" s="222"/>
      <c r="AF20" s="222"/>
      <c r="AG20" s="222"/>
      <c r="AH20" s="222"/>
      <c r="AI20" s="222"/>
      <c r="AJ20" s="222"/>
      <c r="AK20" s="222"/>
      <c r="AL20" s="222"/>
      <c r="AM20" s="223"/>
      <c r="AN20" s="216" t="str">
        <f>IF(ISBLANK('①請求書（控）'!$BA19),"",'①請求書（控）'!$BA19)</f>
        <v/>
      </c>
      <c r="AO20" s="217"/>
      <c r="AP20" s="218" t="str">
        <f>IF(ISBLANK('①請求書（控）'!$BH19),"",'①請求書（控）'!$BH19)</f>
        <v>未</v>
      </c>
      <c r="AQ20" s="219"/>
      <c r="AR20" s="219"/>
      <c r="AS20" s="220"/>
      <c r="AT20" s="477" t="e">
        <f>IF(ISBLANK('①請求書（控）'!#REF!),"",'①請求書（控）'!#REF!)</f>
        <v>#REF!</v>
      </c>
      <c r="AU20" s="478"/>
      <c r="AV20" s="478"/>
      <c r="AW20" s="478"/>
      <c r="AX20" s="478"/>
      <c r="AY20" s="479"/>
      <c r="AZ20" s="323" t="str">
        <f>IF(ISBLANK('①請求書（控）'!$BI17),"",'①請求書（控）'!$BI17)</f>
        <v/>
      </c>
      <c r="BA20" s="324"/>
      <c r="BB20" s="324"/>
      <c r="BC20" s="324"/>
      <c r="BD20" s="324"/>
      <c r="BE20" s="325"/>
      <c r="BF20" s="161" t="e">
        <f>IF(ISBLANK('①請求書（控）'!#REF!),"",'①請求書（控）'!#REF!)</f>
        <v>#REF!</v>
      </c>
      <c r="BG20" s="162"/>
      <c r="BH20" s="163"/>
      <c r="BI20" s="37"/>
      <c r="BJ20" s="38"/>
      <c r="BK20" s="38"/>
      <c r="BL20" s="38"/>
      <c r="BM20" s="38"/>
      <c r="BN20" s="38"/>
      <c r="BO20" s="38"/>
      <c r="BP20" s="38"/>
      <c r="BQ20" s="38"/>
      <c r="BR20" s="39"/>
    </row>
    <row r="21" spans="1:70" ht="30" customHeight="1">
      <c r="A21" s="31">
        <v>5</v>
      </c>
      <c r="B21" s="48" t="str">
        <f>IF(ISBLANK('①請求書（控）'!$E21),"",MID('①請求書（控）'!$E21,1,1))</f>
        <v>注</v>
      </c>
      <c r="C21" s="49" t="str">
        <f>IF(ISBLANK('①請求書（控）'!$E21),"",MID('①請求書（控）'!$E21,2,1))</f>
        <v>文</v>
      </c>
      <c r="D21" s="49" t="str">
        <f>IF(ISBLANK('①請求書（控）'!$E21),"",MID('①請求書（控）'!$E21,3,1))</f>
        <v>番</v>
      </c>
      <c r="E21" s="49" t="str">
        <f>IF(ISBLANK('①請求書（控）'!$E21),"",MID('①請求書（控）'!$E21,4,1))</f>
        <v>号</v>
      </c>
      <c r="F21" s="49" t="str">
        <f>IF(ISBLANK('①請求書（控）'!$E21),"",MID('①請求書（控）'!$E21,5,1))</f>
        <v/>
      </c>
      <c r="G21" s="49" t="str">
        <f>IF(ISBLANK('①請求書（控）'!$E21),"",MID('①請求書（控）'!$E21,6,1))</f>
        <v/>
      </c>
      <c r="H21" s="49" t="str">
        <f>IF(ISBLANK('①請求書（控）'!$E21),"",MID('①請求書（控）'!$E21,7,1))</f>
        <v/>
      </c>
      <c r="I21" s="49" t="str">
        <f>IF(ISBLANK('①請求書（控）'!$E21),"",MID('①請求書（控）'!$E21,8,1))</f>
        <v/>
      </c>
      <c r="J21" s="49" t="str">
        <f>IF(ISBLANK('①請求書（控）'!$E21),"",MID('①請求書（控）'!$E21,9,1))</f>
        <v/>
      </c>
      <c r="K21" s="50" t="str">
        <f>IF(ISBLANK('①請求書（控）'!$E21),"",MID('①請求書（控）'!$E21,10,1))</f>
        <v/>
      </c>
      <c r="L21" s="261" t="str">
        <f>IF(ISBLANK('①請求書（控）'!$O21),"",'①請求書（控）'!$O21)</f>
        <v>工事番号</v>
      </c>
      <c r="M21" s="262"/>
      <c r="N21" s="262"/>
      <c r="O21" s="262"/>
      <c r="P21" s="262"/>
      <c r="Q21" s="262"/>
      <c r="R21" s="263"/>
      <c r="S21" s="221" t="str">
        <f>IF(ISBLANK('①請求書（控）'!$V21),"",'①請求書（控）'!$V21)</f>
        <v>件　名</v>
      </c>
      <c r="T21" s="222"/>
      <c r="U21" s="222"/>
      <c r="V21" s="222"/>
      <c r="W21" s="222"/>
      <c r="X21" s="222"/>
      <c r="Y21" s="222"/>
      <c r="Z21" s="223"/>
      <c r="AA21" s="221" t="str">
        <f>IF(ISBLANK('①請求書（控）'!$AD21),"",'①請求書（控）'!$AD21)</f>
        <v/>
      </c>
      <c r="AB21" s="222"/>
      <c r="AC21" s="222"/>
      <c r="AD21" s="222"/>
      <c r="AE21" s="222"/>
      <c r="AF21" s="222"/>
      <c r="AG21" s="222"/>
      <c r="AH21" s="222"/>
      <c r="AI21" s="222"/>
      <c r="AJ21" s="222"/>
      <c r="AK21" s="222"/>
      <c r="AL21" s="222"/>
      <c r="AM21" s="223"/>
      <c r="AN21" s="216" t="str">
        <f>IF(ISBLANK('①請求書（控）'!$AQ21),"",'①請求書（控）'!$AQ21)</f>
        <v/>
      </c>
      <c r="AO21" s="217"/>
      <c r="AP21" s="218" t="str">
        <f>IF(ISBLANK('①請求書（控）'!$AS21),"",'①請求書（控）'!$AS21)</f>
        <v/>
      </c>
      <c r="AQ21" s="219"/>
      <c r="AR21" s="219"/>
      <c r="AS21" s="220"/>
      <c r="AT21" s="477" t="str">
        <f>IF(ISBLANK('①請求書（控）'!$AW21),"",'①請求書（控）'!$AW21)</f>
        <v/>
      </c>
      <c r="AU21" s="478"/>
      <c r="AV21" s="478"/>
      <c r="AW21" s="478"/>
      <c r="AX21" s="478"/>
      <c r="AY21" s="479"/>
      <c r="AZ21" s="323" t="str">
        <f>IF(ISBLANK('①請求書（控）'!$BC21),"",'①請求書（控）'!$BC21)</f>
        <v/>
      </c>
      <c r="BA21" s="324"/>
      <c r="BB21" s="324"/>
      <c r="BC21" s="324"/>
      <c r="BD21" s="324"/>
      <c r="BE21" s="325"/>
      <c r="BF21" s="161" t="str">
        <f>IF(ISBLANK('①請求書（控）'!$BI21),"",'①請求書（控）'!$BI21)</f>
        <v/>
      </c>
      <c r="BG21" s="162"/>
      <c r="BH21" s="163"/>
      <c r="BI21" s="37"/>
      <c r="BJ21" s="38"/>
      <c r="BK21" s="38"/>
      <c r="BL21" s="38"/>
      <c r="BM21" s="38"/>
      <c r="BN21" s="38"/>
      <c r="BO21" s="38"/>
      <c r="BP21" s="38"/>
      <c r="BQ21" s="38"/>
      <c r="BR21" s="39"/>
    </row>
    <row r="22" spans="1:70" ht="30" customHeight="1">
      <c r="A22" s="31">
        <v>6</v>
      </c>
      <c r="B22" s="48" t="str">
        <f>IF(ISBLANK('①請求書（控）'!$E23),"",MID('①請求書（控）'!$E23,1,1))</f>
        <v/>
      </c>
      <c r="C22" s="49" t="str">
        <f>IF(ISBLANK('①請求書（控）'!$E23),"",MID('①請求書（控）'!$E23,2,1))</f>
        <v/>
      </c>
      <c r="D22" s="49" t="str">
        <f>IF(ISBLANK('①請求書（控）'!$E23),"",MID('①請求書（控）'!$E23,3,1))</f>
        <v/>
      </c>
      <c r="E22" s="49" t="str">
        <f>IF(ISBLANK('①請求書（控）'!$E23),"",MID('①請求書（控）'!$E23,4,1))</f>
        <v/>
      </c>
      <c r="F22" s="49" t="str">
        <f>IF(ISBLANK('①請求書（控）'!$E23),"",MID('①請求書（控）'!$E23,5,1))</f>
        <v/>
      </c>
      <c r="G22" s="49" t="str">
        <f>IF(ISBLANK('①請求書（控）'!$E23),"",MID('①請求書（控）'!$E23,6,1))</f>
        <v/>
      </c>
      <c r="H22" s="49" t="str">
        <f>IF(ISBLANK('①請求書（控）'!$E23),"",MID('①請求書（控）'!$E23,7,1))</f>
        <v/>
      </c>
      <c r="I22" s="49" t="str">
        <f>IF(ISBLANK('①請求書（控）'!$E23),"",MID('①請求書（控）'!$E23,8,1))</f>
        <v/>
      </c>
      <c r="J22" s="49" t="str">
        <f>IF(ISBLANK('①請求書（控）'!$E23),"",MID('①請求書（控）'!$E23,9,1))</f>
        <v/>
      </c>
      <c r="K22" s="50" t="str">
        <f>IF(ISBLANK('①請求書（控）'!$E23),"",MID('①請求書（控）'!$E23,10,1))</f>
        <v/>
      </c>
      <c r="L22" s="261" t="str">
        <f>IF(ISBLANK('①請求書（控）'!$O23),"",'①請求書（控）'!$O23)</f>
        <v/>
      </c>
      <c r="M22" s="262"/>
      <c r="N22" s="262"/>
      <c r="O22" s="262"/>
      <c r="P22" s="262"/>
      <c r="Q22" s="262"/>
      <c r="R22" s="263"/>
      <c r="S22" s="221" t="str">
        <f>IF(ISBLANK('①請求書（控）'!$V23),"",'①請求書（控）'!$V23)</f>
        <v/>
      </c>
      <c r="T22" s="222"/>
      <c r="U22" s="222"/>
      <c r="V22" s="222"/>
      <c r="W22" s="222"/>
      <c r="X22" s="222"/>
      <c r="Y22" s="222"/>
      <c r="Z22" s="223"/>
      <c r="AA22" s="221" t="str">
        <f>IF(ISBLANK('①請求書（控）'!$AD23),"",'①請求書（控）'!$AD23)</f>
        <v/>
      </c>
      <c r="AB22" s="222"/>
      <c r="AC22" s="222"/>
      <c r="AD22" s="222"/>
      <c r="AE22" s="222"/>
      <c r="AF22" s="222"/>
      <c r="AG22" s="222"/>
      <c r="AH22" s="222"/>
      <c r="AI22" s="222"/>
      <c r="AJ22" s="222"/>
      <c r="AK22" s="222"/>
      <c r="AL22" s="222"/>
      <c r="AM22" s="223"/>
      <c r="AN22" s="216" t="str">
        <f>IF(ISBLANK('①請求書（控）'!$AQ23),"",'①請求書（控）'!$AQ23)</f>
        <v/>
      </c>
      <c r="AO22" s="217"/>
      <c r="AP22" s="218" t="str">
        <f>IF(ISBLANK('①請求書（控）'!$AS23),"",'①請求書（控）'!$AS23)</f>
        <v/>
      </c>
      <c r="AQ22" s="219"/>
      <c r="AR22" s="219"/>
      <c r="AS22" s="220"/>
      <c r="AT22" s="477" t="str">
        <f>IF(ISBLANK('①請求書（控）'!$AW23),"",'①請求書（控）'!$AW23)</f>
        <v/>
      </c>
      <c r="AU22" s="478"/>
      <c r="AV22" s="478"/>
      <c r="AW22" s="478"/>
      <c r="AX22" s="478"/>
      <c r="AY22" s="479"/>
      <c r="AZ22" s="323" t="str">
        <f>IF(ISBLANK('①請求書（控）'!$BC23),"",'①請求書（控）'!$BC23)</f>
        <v/>
      </c>
      <c r="BA22" s="324"/>
      <c r="BB22" s="324"/>
      <c r="BC22" s="324"/>
      <c r="BD22" s="324"/>
      <c r="BE22" s="325"/>
      <c r="BF22" s="161" t="str">
        <f>IF(ISBLANK('①請求書（控）'!$BI23),"",'①請求書（控）'!$BI23)</f>
        <v/>
      </c>
      <c r="BG22" s="162"/>
      <c r="BH22" s="163"/>
      <c r="BI22" s="37"/>
      <c r="BJ22" s="38"/>
      <c r="BK22" s="38"/>
      <c r="BL22" s="38"/>
      <c r="BM22" s="38"/>
      <c r="BN22" s="38"/>
      <c r="BO22" s="38"/>
      <c r="BP22" s="38"/>
      <c r="BQ22" s="38"/>
      <c r="BR22" s="39"/>
    </row>
    <row r="23" spans="1:70" ht="30" customHeight="1">
      <c r="A23" s="31">
        <v>7</v>
      </c>
      <c r="B23" s="48" t="e">
        <f>IF(ISBLANK('①請求書（控）'!#REF!),"",MID('①請求書（控）'!#REF!,1,1))</f>
        <v>#REF!</v>
      </c>
      <c r="C23" s="49" t="e">
        <f>IF(ISBLANK('①請求書（控）'!#REF!),"",MID('①請求書（控）'!#REF!,2,1))</f>
        <v>#REF!</v>
      </c>
      <c r="D23" s="49" t="e">
        <f>IF(ISBLANK('①請求書（控）'!#REF!),"",MID('①請求書（控）'!#REF!,3,1))</f>
        <v>#REF!</v>
      </c>
      <c r="E23" s="49" t="e">
        <f>IF(ISBLANK('①請求書（控）'!#REF!),"",MID('①請求書（控）'!#REF!,4,1))</f>
        <v>#REF!</v>
      </c>
      <c r="F23" s="49" t="e">
        <f>IF(ISBLANK('①請求書（控）'!#REF!),"",MID('①請求書（控）'!#REF!,5,1))</f>
        <v>#REF!</v>
      </c>
      <c r="G23" s="49" t="e">
        <f>IF(ISBLANK('①請求書（控）'!#REF!),"",MID('①請求書（控）'!#REF!,6,1))</f>
        <v>#REF!</v>
      </c>
      <c r="H23" s="49" t="e">
        <f>IF(ISBLANK('①請求書（控）'!#REF!),"",MID('①請求書（控）'!#REF!,7,1))</f>
        <v>#REF!</v>
      </c>
      <c r="I23" s="49" t="e">
        <f>IF(ISBLANK('①請求書（控）'!#REF!),"",MID('①請求書（控）'!#REF!,8,1))</f>
        <v>#REF!</v>
      </c>
      <c r="J23" s="49" t="e">
        <f>IF(ISBLANK('①請求書（控）'!#REF!),"",MID('①請求書（控）'!#REF!,9,1))</f>
        <v>#REF!</v>
      </c>
      <c r="K23" s="50" t="e">
        <f>IF(ISBLANK('①請求書（控）'!#REF!),"",MID('①請求書（控）'!#REF!,10,1))</f>
        <v>#REF!</v>
      </c>
      <c r="L23" s="261" t="e">
        <f>IF(ISBLANK('①請求書（控）'!#REF!),"",'①請求書（控）'!#REF!)</f>
        <v>#REF!</v>
      </c>
      <c r="M23" s="262"/>
      <c r="N23" s="262"/>
      <c r="O23" s="262"/>
      <c r="P23" s="262"/>
      <c r="Q23" s="262"/>
      <c r="R23" s="263"/>
      <c r="S23" s="221" t="e">
        <f>IF(ISBLANK('①請求書（控）'!#REF!),"",'①請求書（控）'!#REF!)</f>
        <v>#REF!</v>
      </c>
      <c r="T23" s="222"/>
      <c r="U23" s="222"/>
      <c r="V23" s="222"/>
      <c r="W23" s="222"/>
      <c r="X23" s="222"/>
      <c r="Y23" s="222"/>
      <c r="Z23" s="223"/>
      <c r="AA23" s="221" t="e">
        <f>IF(ISBLANK('①請求書（控）'!#REF!),"",'①請求書（控）'!#REF!)</f>
        <v>#REF!</v>
      </c>
      <c r="AB23" s="222"/>
      <c r="AC23" s="222"/>
      <c r="AD23" s="222"/>
      <c r="AE23" s="222"/>
      <c r="AF23" s="222"/>
      <c r="AG23" s="222"/>
      <c r="AH23" s="222"/>
      <c r="AI23" s="222"/>
      <c r="AJ23" s="222"/>
      <c r="AK23" s="222"/>
      <c r="AL23" s="222"/>
      <c r="AM23" s="223"/>
      <c r="AN23" s="216" t="e">
        <f>IF(ISBLANK('①請求書（控）'!#REF!),"",'①請求書（控）'!#REF!)</f>
        <v>#REF!</v>
      </c>
      <c r="AO23" s="217"/>
      <c r="AP23" s="218" t="e">
        <f>IF(ISBLANK('①請求書（控）'!#REF!),"",'①請求書（控）'!#REF!)</f>
        <v>#REF!</v>
      </c>
      <c r="AQ23" s="219"/>
      <c r="AR23" s="219"/>
      <c r="AS23" s="220"/>
      <c r="AT23" s="477" t="e">
        <f>IF(ISBLANK('①請求書（控）'!#REF!),"",'①請求書（控）'!#REF!)</f>
        <v>#REF!</v>
      </c>
      <c r="AU23" s="478"/>
      <c r="AV23" s="478"/>
      <c r="AW23" s="478"/>
      <c r="AX23" s="478"/>
      <c r="AY23" s="479"/>
      <c r="AZ23" s="323" t="e">
        <f>IF(ISBLANK('①請求書（控）'!#REF!),"",'①請求書（控）'!#REF!)</f>
        <v>#REF!</v>
      </c>
      <c r="BA23" s="324"/>
      <c r="BB23" s="324"/>
      <c r="BC23" s="324"/>
      <c r="BD23" s="324"/>
      <c r="BE23" s="325"/>
      <c r="BF23" s="161" t="e">
        <f>IF(ISBLANK('①請求書（控）'!#REF!),"",'①請求書（控）'!#REF!)</f>
        <v>#REF!</v>
      </c>
      <c r="BG23" s="162"/>
      <c r="BH23" s="163"/>
      <c r="BI23" s="37"/>
      <c r="BJ23" s="38"/>
      <c r="BK23" s="38"/>
      <c r="BL23" s="38"/>
      <c r="BM23" s="38"/>
      <c r="BN23" s="38"/>
      <c r="BO23" s="38"/>
      <c r="BP23" s="38"/>
      <c r="BQ23" s="38"/>
      <c r="BR23" s="39"/>
    </row>
    <row r="24" spans="1:70" ht="30" customHeight="1">
      <c r="A24" s="31">
        <v>8</v>
      </c>
      <c r="B24" s="48" t="str">
        <f>IF(ISBLANK('①請求書（控）'!$E24),"",MID('①請求書（控）'!$E24,1,1))</f>
        <v>契</v>
      </c>
      <c r="C24" s="49" t="str">
        <f>IF(ISBLANK('①請求書（控）'!$E24),"",MID('①請求書（控）'!$E24,2,1))</f>
        <v>約</v>
      </c>
      <c r="D24" s="49" t="str">
        <f>IF(ISBLANK('①請求書（控）'!$E24),"",MID('①請求書（控）'!$E24,3,1))</f>
        <v>金</v>
      </c>
      <c r="E24" s="49" t="str">
        <f>IF(ISBLANK('①請求書（控）'!$E24),"",MID('①請求書（控）'!$E24,4,1))</f>
        <v>額</v>
      </c>
      <c r="F24" s="49" t="str">
        <f>IF(ISBLANK('①請求書（控）'!$E24),"",MID('①請求書（控）'!$E24,5,1))</f>
        <v>（</v>
      </c>
      <c r="G24" s="49" t="str">
        <f>IF(ISBLANK('①請求書（控）'!$E24),"",MID('①請求書（控）'!$E24,6,1))</f>
        <v>税</v>
      </c>
      <c r="H24" s="49" t="str">
        <f>IF(ISBLANK('①請求書（控）'!$E24),"",MID('①請求書（控）'!$E24,7,1))</f>
        <v>抜</v>
      </c>
      <c r="I24" s="49" t="str">
        <f>IF(ISBLANK('①請求書（控）'!$E24),"",MID('①請求書（控）'!$E24,8,1))</f>
        <v>）</v>
      </c>
      <c r="J24" s="49" t="str">
        <f>IF(ISBLANK('①請求書（控）'!$E24),"",MID('①請求書（控）'!$E24,9,1))</f>
        <v/>
      </c>
      <c r="K24" s="50" t="str">
        <f>IF(ISBLANK('①請求書（控）'!$E24),"",MID('①請求書（控）'!$E24,10,1))</f>
        <v/>
      </c>
      <c r="L24" s="261" t="str">
        <f>IF(ISBLANK('①請求書（控）'!$O24),"",'①請求書（控）'!$O24)</f>
        <v>前回迄累計額（税抜）</v>
      </c>
      <c r="M24" s="262"/>
      <c r="N24" s="262"/>
      <c r="O24" s="262"/>
      <c r="P24" s="262"/>
      <c r="Q24" s="262"/>
      <c r="R24" s="263"/>
      <c r="S24" s="221" t="str">
        <f>IF(ISBLANK('①請求書（控）'!$V24),"",'①請求書（控）'!$V24)</f>
        <v/>
      </c>
      <c r="T24" s="222"/>
      <c r="U24" s="222"/>
      <c r="V24" s="222"/>
      <c r="W24" s="222"/>
      <c r="X24" s="222"/>
      <c r="Y24" s="222"/>
      <c r="Z24" s="223"/>
      <c r="AA24" s="221" t="str">
        <f>IF(ISBLANK('①請求書（控）'!$AD24),"",'①請求書（控）'!$AD24)</f>
        <v/>
      </c>
      <c r="AB24" s="222"/>
      <c r="AC24" s="222"/>
      <c r="AD24" s="222"/>
      <c r="AE24" s="222"/>
      <c r="AF24" s="222"/>
      <c r="AG24" s="222"/>
      <c r="AH24" s="222"/>
      <c r="AI24" s="222"/>
      <c r="AJ24" s="222"/>
      <c r="AK24" s="222"/>
      <c r="AL24" s="222"/>
      <c r="AM24" s="223"/>
      <c r="AN24" s="216" t="str">
        <f>IF(ISBLANK('①請求書（控）'!$AQ24),"",'①請求書（控）'!$AQ24)</f>
        <v/>
      </c>
      <c r="AO24" s="217"/>
      <c r="AP24" s="218" t="str">
        <f>IF(ISBLANK('①請求書（控）'!$AS24),"",'①請求書（控）'!$AS24)</f>
        <v>残額（税抜）</v>
      </c>
      <c r="AQ24" s="219"/>
      <c r="AR24" s="219"/>
      <c r="AS24" s="220"/>
      <c r="AT24" s="477" t="str">
        <f>IF(ISBLANK('①請求書（控）'!$AW24),"",'①請求書（控）'!$AW24)</f>
        <v/>
      </c>
      <c r="AU24" s="478"/>
      <c r="AV24" s="478"/>
      <c r="AW24" s="478"/>
      <c r="AX24" s="478"/>
      <c r="AY24" s="479"/>
      <c r="AZ24" s="323" t="str">
        <f>IF(ISBLANK('①請求書（控）'!$BC24),"",'①請求書（控）'!$BC24)</f>
        <v>税率</v>
      </c>
      <c r="BA24" s="324"/>
      <c r="BB24" s="324"/>
      <c r="BC24" s="324"/>
      <c r="BD24" s="324"/>
      <c r="BE24" s="325"/>
      <c r="BF24" s="161" t="str">
        <f>IF(ISBLANK('①請求書（控）'!$BI24),"",'①請求書（控）'!$BI24)</f>
        <v/>
      </c>
      <c r="BG24" s="162"/>
      <c r="BH24" s="163"/>
      <c r="BI24" s="37"/>
      <c r="BJ24" s="38"/>
      <c r="BK24" s="38"/>
      <c r="BL24" s="38"/>
      <c r="BM24" s="38"/>
      <c r="BN24" s="38"/>
      <c r="BO24" s="38"/>
      <c r="BP24" s="38"/>
      <c r="BQ24" s="38"/>
      <c r="BR24" s="39"/>
    </row>
    <row r="25" spans="1:70" ht="30" customHeight="1">
      <c r="A25" s="31">
        <v>9</v>
      </c>
      <c r="B25" s="48" t="str">
        <f>IF(ISBLANK('①請求書（控）'!$E25),"",MID('①請求書（控）'!$E25,1,1))</f>
        <v/>
      </c>
      <c r="C25" s="49" t="str">
        <f>IF(ISBLANK('①請求書（控）'!$E25),"",MID('①請求書（控）'!$E25,2,1))</f>
        <v/>
      </c>
      <c r="D25" s="49" t="str">
        <f>IF(ISBLANK('①請求書（控）'!$E25),"",MID('①請求書（控）'!$E25,3,1))</f>
        <v/>
      </c>
      <c r="E25" s="49" t="str">
        <f>IF(ISBLANK('①請求書（控）'!$E25),"",MID('①請求書（控）'!$E25,4,1))</f>
        <v/>
      </c>
      <c r="F25" s="49" t="str">
        <f>IF(ISBLANK('①請求書（控）'!$E25),"",MID('①請求書（控）'!$E25,5,1))</f>
        <v/>
      </c>
      <c r="G25" s="49" t="str">
        <f>IF(ISBLANK('①請求書（控）'!$E25),"",MID('①請求書（控）'!$E25,6,1))</f>
        <v/>
      </c>
      <c r="H25" s="49" t="str">
        <f>IF(ISBLANK('①請求書（控）'!$E25),"",MID('①請求書（控）'!$E25,7,1))</f>
        <v/>
      </c>
      <c r="I25" s="49" t="str">
        <f>IF(ISBLANK('①請求書（控）'!$E25),"",MID('①請求書（控）'!$E25,8,1))</f>
        <v/>
      </c>
      <c r="J25" s="49" t="str">
        <f>IF(ISBLANK('①請求書（控）'!$E25),"",MID('①請求書（控）'!$E25,9,1))</f>
        <v/>
      </c>
      <c r="K25" s="50" t="str">
        <f>IF(ISBLANK('①請求書（控）'!$E25),"",MID('①請求書（控）'!$E25,10,1))</f>
        <v/>
      </c>
      <c r="L25" s="261" t="str">
        <f>IF(ISBLANK('①請求書（控）'!$O25),"",'①請求書（控）'!$O25)</f>
        <v/>
      </c>
      <c r="M25" s="262"/>
      <c r="N25" s="262"/>
      <c r="O25" s="262"/>
      <c r="P25" s="262"/>
      <c r="Q25" s="262"/>
      <c r="R25" s="263"/>
      <c r="S25" s="221" t="str">
        <f>IF(ISBLANK('①請求書（控）'!$V25),"",'①請求書（控）'!$V25)</f>
        <v/>
      </c>
      <c r="T25" s="222"/>
      <c r="U25" s="222"/>
      <c r="V25" s="222"/>
      <c r="W25" s="222"/>
      <c r="X25" s="222"/>
      <c r="Y25" s="222"/>
      <c r="Z25" s="223"/>
      <c r="AA25" s="221" t="str">
        <f>IF(ISBLANK('①請求書（控）'!$AD25),"",'①請求書（控）'!$AD25)</f>
        <v/>
      </c>
      <c r="AB25" s="222"/>
      <c r="AC25" s="222"/>
      <c r="AD25" s="222"/>
      <c r="AE25" s="222"/>
      <c r="AF25" s="222"/>
      <c r="AG25" s="222"/>
      <c r="AH25" s="222"/>
      <c r="AI25" s="222"/>
      <c r="AJ25" s="222"/>
      <c r="AK25" s="222"/>
      <c r="AL25" s="222"/>
      <c r="AM25" s="223"/>
      <c r="AN25" s="216" t="str">
        <f>IF(ISBLANK('①請求書（控）'!$AQ25),"",'①請求書（控）'!$AQ25)</f>
        <v/>
      </c>
      <c r="AO25" s="217"/>
      <c r="AP25" s="218" t="str">
        <f>IF(ISBLANK('①請求書（控）'!$AS25),"",'①請求書（控）'!$AS25)</f>
        <v/>
      </c>
      <c r="AQ25" s="219"/>
      <c r="AR25" s="219"/>
      <c r="AS25" s="220"/>
      <c r="AT25" s="477" t="str">
        <f>IF(ISBLANK('①請求書（控）'!$AW25),"",'①請求書（控）'!$AW25)</f>
        <v/>
      </c>
      <c r="AU25" s="478"/>
      <c r="AV25" s="478"/>
      <c r="AW25" s="478"/>
      <c r="AX25" s="478"/>
      <c r="AY25" s="479"/>
      <c r="AZ25" s="323">
        <f>IF(ISBLANK('①請求書（控）'!$BC25),"",'①請求書（控）'!$BC25)</f>
        <v>0.1</v>
      </c>
      <c r="BA25" s="324"/>
      <c r="BB25" s="324"/>
      <c r="BC25" s="324"/>
      <c r="BD25" s="324"/>
      <c r="BE25" s="325"/>
      <c r="BF25" s="161" t="str">
        <f>IF(ISBLANK('①請求書（控）'!$BI25),"",'①請求書（控）'!$BI25)</f>
        <v/>
      </c>
      <c r="BG25" s="162"/>
      <c r="BH25" s="163"/>
      <c r="BI25" s="37"/>
      <c r="BJ25" s="38"/>
      <c r="BK25" s="38"/>
      <c r="BL25" s="38"/>
      <c r="BM25" s="38"/>
      <c r="BN25" s="38"/>
      <c r="BO25" s="38"/>
      <c r="BP25" s="38"/>
      <c r="BQ25" s="38"/>
      <c r="BR25" s="39"/>
    </row>
    <row r="26" spans="1:70" ht="30" customHeight="1">
      <c r="A26" s="31">
        <v>10</v>
      </c>
      <c r="B26" s="48" t="str">
        <f>IF(ISBLANK('①請求書（控）'!$E28),"",MID('①請求書（控）'!$E28,1,1))</f>
        <v/>
      </c>
      <c r="C26" s="49" t="str">
        <f>IF(ISBLANK('①請求書（控）'!$E28),"",MID('①請求書（控）'!$E28,2,1))</f>
        <v/>
      </c>
      <c r="D26" s="49" t="str">
        <f>IF(ISBLANK('①請求書（控）'!$E28),"",MID('①請求書（控）'!$E28,3,1))</f>
        <v/>
      </c>
      <c r="E26" s="49" t="str">
        <f>IF(ISBLANK('①請求書（控）'!$E28),"",MID('①請求書（控）'!$E28,4,1))</f>
        <v/>
      </c>
      <c r="F26" s="49" t="str">
        <f>IF(ISBLANK('①請求書（控）'!$E28),"",MID('①請求書（控）'!$E28,5,1))</f>
        <v/>
      </c>
      <c r="G26" s="49" t="str">
        <f>IF(ISBLANK('①請求書（控）'!$E28),"",MID('①請求書（控）'!$E28,6,1))</f>
        <v/>
      </c>
      <c r="H26" s="49" t="str">
        <f>IF(ISBLANK('①請求書（控）'!$E28),"",MID('①請求書（控）'!$E28,7,1))</f>
        <v/>
      </c>
      <c r="I26" s="49" t="str">
        <f>IF(ISBLANK('①請求書（控）'!$E28),"",MID('①請求書（控）'!$E28,8,1))</f>
        <v/>
      </c>
      <c r="J26" s="49" t="str">
        <f>IF(ISBLANK('①請求書（控）'!$E28),"",MID('①請求書（控）'!$E28,9,1))</f>
        <v/>
      </c>
      <c r="K26" s="50" t="str">
        <f>IF(ISBLANK('①請求書（控）'!$E28),"",MID('①請求書（控）'!$E28,10,1))</f>
        <v/>
      </c>
      <c r="L26" s="261" t="str">
        <f>IF(ISBLANK('①請求書（控）'!$O28),"",'①請求書（控）'!$O28)</f>
        <v>（05-省略）</v>
      </c>
      <c r="M26" s="262"/>
      <c r="N26" s="262"/>
      <c r="O26" s="262"/>
      <c r="P26" s="262"/>
      <c r="Q26" s="262"/>
      <c r="R26" s="263"/>
      <c r="S26" s="221" t="str">
        <f>IF(ISBLANK('①請求書（控）'!$V28),"",'①請求書（控）'!$V28)</f>
        <v/>
      </c>
      <c r="T26" s="222"/>
      <c r="U26" s="222"/>
      <c r="V26" s="222"/>
      <c r="W26" s="222"/>
      <c r="X26" s="222"/>
      <c r="Y26" s="222"/>
      <c r="Z26" s="223"/>
      <c r="AA26" s="221" t="str">
        <f>IF(ISBLANK('①請求書（控）'!$AD28),"",'①請求書（控）'!$AD28)</f>
        <v/>
      </c>
      <c r="AB26" s="222"/>
      <c r="AC26" s="222"/>
      <c r="AD26" s="222"/>
      <c r="AE26" s="222"/>
      <c r="AF26" s="222"/>
      <c r="AG26" s="222"/>
      <c r="AH26" s="222"/>
      <c r="AI26" s="222"/>
      <c r="AJ26" s="222"/>
      <c r="AK26" s="222"/>
      <c r="AL26" s="222"/>
      <c r="AM26" s="223"/>
      <c r="AN26" s="216" t="str">
        <f>IF(ISBLANK('①請求書（控）'!$AQ28),"",'①請求書（控）'!$AQ28)</f>
        <v/>
      </c>
      <c r="AO26" s="217"/>
      <c r="AP26" s="218" t="str">
        <f>IF(ISBLANK('①請求書（控）'!$AS28),"",'①請求書（控）'!$AS28)</f>
        <v/>
      </c>
      <c r="AQ26" s="219"/>
      <c r="AR26" s="219"/>
      <c r="AS26" s="220"/>
      <c r="AT26" s="477" t="str">
        <f>IF(ISBLANK('①請求書（控）'!$AW28),"",'①請求書（控）'!$AW28)</f>
        <v/>
      </c>
      <c r="AU26" s="478"/>
      <c r="AV26" s="478"/>
      <c r="AW26" s="478"/>
      <c r="AX26" s="478"/>
      <c r="AY26" s="479"/>
      <c r="AZ26" s="323" t="str">
        <f>IF(ISBLANK('①請求書（控）'!$BC28),"",'①請求書（控）'!$BC28)</f>
        <v/>
      </c>
      <c r="BA26" s="324"/>
      <c r="BB26" s="324"/>
      <c r="BC26" s="324"/>
      <c r="BD26" s="324"/>
      <c r="BE26" s="325"/>
      <c r="BF26" s="161" t="str">
        <f>IF(ISBLANK('①請求書（控）'!$BI28),"",'①請求書（控）'!$BI28)</f>
        <v/>
      </c>
      <c r="BG26" s="162"/>
      <c r="BH26" s="163"/>
      <c r="BI26" s="37"/>
      <c r="BJ26" s="38"/>
      <c r="BK26" s="38"/>
      <c r="BL26" s="38"/>
      <c r="BM26" s="38"/>
      <c r="BN26" s="38"/>
      <c r="BO26" s="38"/>
      <c r="BP26" s="38"/>
      <c r="BQ26" s="38"/>
      <c r="BR26" s="39"/>
    </row>
    <row r="27" spans="1:70" ht="30" customHeight="1">
      <c r="A27" s="31">
        <v>11</v>
      </c>
      <c r="B27" s="48" t="str">
        <f>IF(ISBLANK('①請求書（控）'!$E29),"",MID('①請求書（控）'!$E29,1,1))</f>
        <v/>
      </c>
      <c r="C27" s="49" t="str">
        <f>IF(ISBLANK('①請求書（控）'!$E29),"",MID('①請求書（控）'!$E29,2,1))</f>
        <v/>
      </c>
      <c r="D27" s="49" t="str">
        <f>IF(ISBLANK('①請求書（控）'!$E29),"",MID('①請求書（控）'!$E29,3,1))</f>
        <v/>
      </c>
      <c r="E27" s="49" t="str">
        <f>IF(ISBLANK('①請求書（控）'!$E29),"",MID('①請求書（控）'!$E29,4,1))</f>
        <v/>
      </c>
      <c r="F27" s="49" t="str">
        <f>IF(ISBLANK('①請求書（控）'!$E29),"",MID('①請求書（控）'!$E29,5,1))</f>
        <v/>
      </c>
      <c r="G27" s="49" t="str">
        <f>IF(ISBLANK('①請求書（控）'!$E29),"",MID('①請求書（控）'!$E29,6,1))</f>
        <v/>
      </c>
      <c r="H27" s="49" t="str">
        <f>IF(ISBLANK('①請求書（控）'!$E29),"",MID('①請求書（控）'!$E29,7,1))</f>
        <v/>
      </c>
      <c r="I27" s="49" t="str">
        <f>IF(ISBLANK('①請求書（控）'!$E29),"",MID('①請求書（控）'!$E29,8,1))</f>
        <v/>
      </c>
      <c r="J27" s="49" t="str">
        <f>IF(ISBLANK('①請求書（控）'!$E29),"",MID('①請求書（控）'!$E29,9,1))</f>
        <v/>
      </c>
      <c r="K27" s="50" t="str">
        <f>IF(ISBLANK('①請求書（控）'!$E29),"",MID('①請求書（控）'!$E29,10,1))</f>
        <v/>
      </c>
      <c r="L27" s="261" t="str">
        <f>IF(ISBLANK('①請求書（控）'!$O29),"",'①請求書（控）'!$O29)</f>
        <v/>
      </c>
      <c r="M27" s="262"/>
      <c r="N27" s="262"/>
      <c r="O27" s="262"/>
      <c r="P27" s="262"/>
      <c r="Q27" s="262"/>
      <c r="R27" s="263"/>
      <c r="S27" s="221" t="str">
        <f>IF(ISBLANK('①請求書（控）'!$V29),"",'①請求書（控）'!$V29)</f>
        <v/>
      </c>
      <c r="T27" s="222"/>
      <c r="U27" s="222"/>
      <c r="V27" s="222"/>
      <c r="W27" s="222"/>
      <c r="X27" s="222"/>
      <c r="Y27" s="222"/>
      <c r="Z27" s="223"/>
      <c r="AA27" s="221" t="str">
        <f>IF(ISBLANK('①請求書（控）'!$AD29),"",'①請求書（控）'!$AD29)</f>
        <v/>
      </c>
      <c r="AB27" s="222"/>
      <c r="AC27" s="222"/>
      <c r="AD27" s="222"/>
      <c r="AE27" s="222"/>
      <c r="AF27" s="222"/>
      <c r="AG27" s="222"/>
      <c r="AH27" s="222"/>
      <c r="AI27" s="222"/>
      <c r="AJ27" s="222"/>
      <c r="AK27" s="222"/>
      <c r="AL27" s="222"/>
      <c r="AM27" s="223"/>
      <c r="AN27" s="216" t="str">
        <f>IF(ISBLANK('①請求書（控）'!$AQ29),"",'①請求書（控）'!$AQ29)</f>
        <v/>
      </c>
      <c r="AO27" s="217"/>
      <c r="AP27" s="218" t="str">
        <f>IF(ISBLANK('①請求書（控）'!$AS29),"",'①請求書（控）'!$AS29)</f>
        <v/>
      </c>
      <c r="AQ27" s="219"/>
      <c r="AR27" s="219"/>
      <c r="AS27" s="220"/>
      <c r="AT27" s="477" t="str">
        <f>IF(ISBLANK('①請求書（控）'!$AW29),"",'①請求書（控）'!$AW29)</f>
        <v/>
      </c>
      <c r="AU27" s="478"/>
      <c r="AV27" s="478"/>
      <c r="AW27" s="478"/>
      <c r="AX27" s="478"/>
      <c r="AY27" s="479"/>
      <c r="AZ27" s="323" t="str">
        <f>IF(ISBLANK('①請求書（控）'!$BC29),"",'①請求書（控）'!$BC29)</f>
        <v/>
      </c>
      <c r="BA27" s="324"/>
      <c r="BB27" s="324"/>
      <c r="BC27" s="324"/>
      <c r="BD27" s="324"/>
      <c r="BE27" s="325"/>
      <c r="BF27" s="161" t="str">
        <f>IF(ISBLANK('①請求書（控）'!$BI29),"",'①請求書（控）'!$BI29)</f>
        <v/>
      </c>
      <c r="BG27" s="162"/>
      <c r="BH27" s="163"/>
      <c r="BI27" s="37"/>
      <c r="BJ27" s="38"/>
      <c r="BK27" s="38"/>
      <c r="BL27" s="38"/>
      <c r="BM27" s="38"/>
      <c r="BN27" s="38"/>
      <c r="BO27" s="38"/>
      <c r="BP27" s="38"/>
      <c r="BQ27" s="38"/>
      <c r="BR27" s="39"/>
    </row>
    <row r="28" spans="1:70" ht="30" customHeight="1">
      <c r="A28" s="31">
        <v>12</v>
      </c>
      <c r="B28" s="48" t="e">
        <f>IF(ISBLANK('①請求書（控）'!#REF!),"",MID('①請求書（控）'!#REF!,1,1))</f>
        <v>#REF!</v>
      </c>
      <c r="C28" s="49" t="e">
        <f>IF(ISBLANK('①請求書（控）'!#REF!),"",MID('①請求書（控）'!#REF!,2,1))</f>
        <v>#REF!</v>
      </c>
      <c r="D28" s="49" t="e">
        <f>IF(ISBLANK('①請求書（控）'!#REF!),"",MID('①請求書（控）'!#REF!,3,1))</f>
        <v>#REF!</v>
      </c>
      <c r="E28" s="49" t="e">
        <f>IF(ISBLANK('①請求書（控）'!#REF!),"",MID('①請求書（控）'!#REF!,4,1))</f>
        <v>#REF!</v>
      </c>
      <c r="F28" s="49" t="e">
        <f>IF(ISBLANK('①請求書（控）'!#REF!),"",MID('①請求書（控）'!#REF!,5,1))</f>
        <v>#REF!</v>
      </c>
      <c r="G28" s="49" t="e">
        <f>IF(ISBLANK('①請求書（控）'!#REF!),"",MID('①請求書（控）'!#REF!,6,1))</f>
        <v>#REF!</v>
      </c>
      <c r="H28" s="49" t="e">
        <f>IF(ISBLANK('①請求書（控）'!#REF!),"",MID('①請求書（控）'!#REF!,7,1))</f>
        <v>#REF!</v>
      </c>
      <c r="I28" s="49" t="e">
        <f>IF(ISBLANK('①請求書（控）'!#REF!),"",MID('①請求書（控）'!#REF!,8,1))</f>
        <v>#REF!</v>
      </c>
      <c r="J28" s="49" t="e">
        <f>IF(ISBLANK('①請求書（控）'!#REF!),"",MID('①請求書（控）'!#REF!,9,1))</f>
        <v>#REF!</v>
      </c>
      <c r="K28" s="50" t="e">
        <f>IF(ISBLANK('①請求書（控）'!#REF!),"",MID('①請求書（控）'!#REF!,10,1))</f>
        <v>#REF!</v>
      </c>
      <c r="L28" s="261" t="e">
        <f>IF(ISBLANK('①請求書（控）'!#REF!),"",'①請求書（控）'!#REF!)</f>
        <v>#REF!</v>
      </c>
      <c r="M28" s="262"/>
      <c r="N28" s="262"/>
      <c r="O28" s="262"/>
      <c r="P28" s="262"/>
      <c r="Q28" s="262"/>
      <c r="R28" s="263"/>
      <c r="S28" s="221" t="e">
        <f>IF(ISBLANK('①請求書（控）'!#REF!),"",'①請求書（控）'!#REF!)</f>
        <v>#REF!</v>
      </c>
      <c r="T28" s="222"/>
      <c r="U28" s="222"/>
      <c r="V28" s="222"/>
      <c r="W28" s="222"/>
      <c r="X28" s="222"/>
      <c r="Y28" s="222"/>
      <c r="Z28" s="223"/>
      <c r="AA28" s="221" t="e">
        <f>IF(ISBLANK('①請求書（控）'!#REF!),"",'①請求書（控）'!#REF!)</f>
        <v>#REF!</v>
      </c>
      <c r="AB28" s="222"/>
      <c r="AC28" s="222"/>
      <c r="AD28" s="222"/>
      <c r="AE28" s="222"/>
      <c r="AF28" s="222"/>
      <c r="AG28" s="222"/>
      <c r="AH28" s="222"/>
      <c r="AI28" s="222"/>
      <c r="AJ28" s="222"/>
      <c r="AK28" s="222"/>
      <c r="AL28" s="222"/>
      <c r="AM28" s="223"/>
      <c r="AN28" s="216" t="e">
        <f>IF(ISBLANK('①請求書（控）'!#REF!),"",'①請求書（控）'!#REF!)</f>
        <v>#REF!</v>
      </c>
      <c r="AO28" s="217"/>
      <c r="AP28" s="218" t="e">
        <f>IF(ISBLANK('①請求書（控）'!#REF!),"",'①請求書（控）'!#REF!)</f>
        <v>#REF!</v>
      </c>
      <c r="AQ28" s="219"/>
      <c r="AR28" s="219"/>
      <c r="AS28" s="220"/>
      <c r="AT28" s="477" t="e">
        <f>IF(ISBLANK('①請求書（控）'!#REF!),"",'①請求書（控）'!#REF!)</f>
        <v>#REF!</v>
      </c>
      <c r="AU28" s="478"/>
      <c r="AV28" s="478"/>
      <c r="AW28" s="478"/>
      <c r="AX28" s="478"/>
      <c r="AY28" s="479"/>
      <c r="AZ28" s="323" t="e">
        <f>IF(ISBLANK('①請求書（控）'!#REF!),"",'①請求書（控）'!#REF!)</f>
        <v>#REF!</v>
      </c>
      <c r="BA28" s="324"/>
      <c r="BB28" s="324"/>
      <c r="BC28" s="324"/>
      <c r="BD28" s="324"/>
      <c r="BE28" s="325"/>
      <c r="BF28" s="161" t="e">
        <f>IF(ISBLANK('①請求書（控）'!#REF!),"",'①請求書（控）'!#REF!)</f>
        <v>#REF!</v>
      </c>
      <c r="BG28" s="162"/>
      <c r="BH28" s="163"/>
      <c r="BI28" s="37"/>
      <c r="BJ28" s="38"/>
      <c r="BK28" s="38"/>
      <c r="BL28" s="38"/>
      <c r="BM28" s="38"/>
      <c r="BN28" s="38"/>
      <c r="BO28" s="38"/>
      <c r="BP28" s="38"/>
      <c r="BQ28" s="38"/>
      <c r="BR28" s="39"/>
    </row>
    <row r="29" spans="1:70" ht="30" customHeight="1">
      <c r="A29" s="31">
        <v>13</v>
      </c>
      <c r="B29" s="48" t="str">
        <f>IF(ISBLANK('①請求書（控）'!$E30),"",MID('①請求書（控）'!$E30,1,1))</f>
        <v>契</v>
      </c>
      <c r="C29" s="49" t="str">
        <f>IF(ISBLANK('①請求書（控）'!$E30),"",MID('①請求書（控）'!$E30,2,1))</f>
        <v>約</v>
      </c>
      <c r="D29" s="49" t="str">
        <f>IF(ISBLANK('①請求書（控）'!$E30),"",MID('①請求書（控）'!$E30,3,1))</f>
        <v>金</v>
      </c>
      <c r="E29" s="49" t="str">
        <f>IF(ISBLANK('①請求書（控）'!$E30),"",MID('①請求書（控）'!$E30,4,1))</f>
        <v>額</v>
      </c>
      <c r="F29" s="49" t="str">
        <f>IF(ISBLANK('①請求書（控）'!$E30),"",MID('①請求書（控）'!$E30,5,1))</f>
        <v>（</v>
      </c>
      <c r="G29" s="49" t="str">
        <f>IF(ISBLANK('①請求書（控）'!$E30),"",MID('①請求書（控）'!$E30,6,1))</f>
        <v>税</v>
      </c>
      <c r="H29" s="49" t="str">
        <f>IF(ISBLANK('①請求書（控）'!$E30),"",MID('①請求書（控）'!$E30,7,1))</f>
        <v>抜</v>
      </c>
      <c r="I29" s="49" t="str">
        <f>IF(ISBLANK('①請求書（控）'!$E30),"",MID('①請求書（控）'!$E30,8,1))</f>
        <v>）</v>
      </c>
      <c r="J29" s="49" t="str">
        <f>IF(ISBLANK('①請求書（控）'!$E30),"",MID('①請求書（控）'!$E30,9,1))</f>
        <v/>
      </c>
      <c r="K29" s="50" t="str">
        <f>IF(ISBLANK('①請求書（控）'!$E30),"",MID('①請求書（控）'!$E30,10,1))</f>
        <v/>
      </c>
      <c r="L29" s="261" t="str">
        <f>IF(ISBLANK('①請求書（控）'!$O30),"",'①請求書（控）'!$O30)</f>
        <v>前回迄累計額（税抜）</v>
      </c>
      <c r="M29" s="262"/>
      <c r="N29" s="262"/>
      <c r="O29" s="262"/>
      <c r="P29" s="262"/>
      <c r="Q29" s="262"/>
      <c r="R29" s="263"/>
      <c r="S29" s="221" t="str">
        <f>IF(ISBLANK('①請求書（控）'!$V30),"",'①請求書（控）'!$V30)</f>
        <v/>
      </c>
      <c r="T29" s="222"/>
      <c r="U29" s="222"/>
      <c r="V29" s="222"/>
      <c r="W29" s="222"/>
      <c r="X29" s="222"/>
      <c r="Y29" s="222"/>
      <c r="Z29" s="223"/>
      <c r="AA29" s="221" t="str">
        <f>IF(ISBLANK('①請求書（控）'!$AD30),"",'①請求書（控）'!$AD30)</f>
        <v/>
      </c>
      <c r="AB29" s="222"/>
      <c r="AC29" s="222"/>
      <c r="AD29" s="222"/>
      <c r="AE29" s="222"/>
      <c r="AF29" s="222"/>
      <c r="AG29" s="222"/>
      <c r="AH29" s="222"/>
      <c r="AI29" s="222"/>
      <c r="AJ29" s="222"/>
      <c r="AK29" s="222"/>
      <c r="AL29" s="222"/>
      <c r="AM29" s="223"/>
      <c r="AN29" s="216" t="str">
        <f>IF(ISBLANK('①請求書（控）'!$AQ30),"",'①請求書（控）'!$AQ30)</f>
        <v/>
      </c>
      <c r="AO29" s="217"/>
      <c r="AP29" s="218" t="str">
        <f>IF(ISBLANK('①請求書（控）'!$AS30),"",'①請求書（控）'!$AS30)</f>
        <v>残額（税抜）</v>
      </c>
      <c r="AQ29" s="219"/>
      <c r="AR29" s="219"/>
      <c r="AS29" s="220"/>
      <c r="AT29" s="477" t="str">
        <f>IF(ISBLANK('①請求書（控）'!$AW30),"",'①請求書（控）'!$AW30)</f>
        <v/>
      </c>
      <c r="AU29" s="478"/>
      <c r="AV29" s="478"/>
      <c r="AW29" s="478"/>
      <c r="AX29" s="478"/>
      <c r="AY29" s="479"/>
      <c r="AZ29" s="323" t="str">
        <f>IF(ISBLANK('①請求書（控）'!$BC30),"",'①請求書（控）'!$BC30)</f>
        <v>税率</v>
      </c>
      <c r="BA29" s="324"/>
      <c r="BB29" s="324"/>
      <c r="BC29" s="324"/>
      <c r="BD29" s="324"/>
      <c r="BE29" s="325"/>
      <c r="BF29" s="161" t="str">
        <f>IF(ISBLANK('①請求書（控）'!$BI30),"",'①請求書（控）'!$BI30)</f>
        <v/>
      </c>
      <c r="BG29" s="162"/>
      <c r="BH29" s="163"/>
      <c r="BI29" s="37"/>
      <c r="BJ29" s="38"/>
      <c r="BK29" s="38"/>
      <c r="BL29" s="38"/>
      <c r="BM29" s="38"/>
      <c r="BN29" s="38"/>
      <c r="BO29" s="38"/>
      <c r="BP29" s="38"/>
      <c r="BQ29" s="38"/>
      <c r="BR29" s="39"/>
    </row>
    <row r="30" spans="1:70" ht="30" customHeight="1">
      <c r="A30" s="31">
        <v>62</v>
      </c>
      <c r="B30" s="48" t="str">
        <f>IF(ISBLANK('①請求書（控）'!$E31),"",MID('①請求書（控）'!$E31,1,1))</f>
        <v/>
      </c>
      <c r="C30" s="49" t="str">
        <f>IF(ISBLANK('①請求書（控）'!$E31),"",MID('①請求書（控）'!$E31,2,1))</f>
        <v/>
      </c>
      <c r="D30" s="49" t="str">
        <f>IF(ISBLANK('①請求書（控）'!$E31),"",MID('①請求書（控）'!$E31,3,1))</f>
        <v/>
      </c>
      <c r="E30" s="49" t="str">
        <f>IF(ISBLANK('①請求書（控）'!$E31),"",MID('①請求書（控）'!$E31,4,1))</f>
        <v/>
      </c>
      <c r="F30" s="49" t="str">
        <f>IF(ISBLANK('①請求書（控）'!$E31),"",MID('①請求書（控）'!$E31,5,1))</f>
        <v/>
      </c>
      <c r="G30" s="49" t="str">
        <f>IF(ISBLANK('①請求書（控）'!$E31),"",MID('①請求書（控）'!$E31,6,1))</f>
        <v/>
      </c>
      <c r="H30" s="49" t="str">
        <f>IF(ISBLANK('①請求書（控）'!$E31),"",MID('①請求書（控）'!$E31,7,1))</f>
        <v/>
      </c>
      <c r="I30" s="49" t="str">
        <f>IF(ISBLANK('①請求書（控）'!$E31),"",MID('①請求書（控）'!$E31,8,1))</f>
        <v/>
      </c>
      <c r="J30" s="49" t="str">
        <f>IF(ISBLANK('①請求書（控）'!$E31),"",MID('①請求書（控）'!$E31,9,1))</f>
        <v/>
      </c>
      <c r="K30" s="50" t="str">
        <f>IF(ISBLANK('①請求書（控）'!$E31),"",MID('①請求書（控）'!$E31,10,1))</f>
        <v/>
      </c>
      <c r="L30" s="261" t="str">
        <f>IF(ISBLANK('①請求書（控）'!$O31),"",'①請求書（控）'!$O31)</f>
        <v/>
      </c>
      <c r="M30" s="262"/>
      <c r="N30" s="262"/>
      <c r="O30" s="262"/>
      <c r="P30" s="262"/>
      <c r="Q30" s="262"/>
      <c r="R30" s="263"/>
      <c r="S30" s="221" t="str">
        <f>IF(ISBLANK('①請求書（控）'!$V31),"",'①請求書（控）'!$V31)</f>
        <v/>
      </c>
      <c r="T30" s="222"/>
      <c r="U30" s="222"/>
      <c r="V30" s="222"/>
      <c r="W30" s="222"/>
      <c r="X30" s="222"/>
      <c r="Y30" s="222"/>
      <c r="Z30" s="223"/>
      <c r="AA30" s="221" t="str">
        <f>IF(ISBLANK('①請求書（控）'!$AD31),"",'①請求書（控）'!$AD31)</f>
        <v/>
      </c>
      <c r="AB30" s="222"/>
      <c r="AC30" s="222"/>
      <c r="AD30" s="222"/>
      <c r="AE30" s="222"/>
      <c r="AF30" s="222"/>
      <c r="AG30" s="222"/>
      <c r="AH30" s="222"/>
      <c r="AI30" s="222"/>
      <c r="AJ30" s="222"/>
      <c r="AK30" s="222"/>
      <c r="AL30" s="222"/>
      <c r="AM30" s="223"/>
      <c r="AN30" s="216" t="str">
        <f>IF(ISBLANK('①請求書（控）'!$AQ31),"",'①請求書（控）'!$AQ31)</f>
        <v/>
      </c>
      <c r="AO30" s="217"/>
      <c r="AP30" s="218" t="str">
        <f>IF(ISBLANK('①請求書（控）'!$AS31),"",'①請求書（控）'!$AS31)</f>
        <v/>
      </c>
      <c r="AQ30" s="219"/>
      <c r="AR30" s="219"/>
      <c r="AS30" s="220"/>
      <c r="AT30" s="477" t="str">
        <f>IF(ISBLANK('①請求書（控）'!$AW31),"",'①請求書（控）'!$AW31)</f>
        <v/>
      </c>
      <c r="AU30" s="478"/>
      <c r="AV30" s="478"/>
      <c r="AW30" s="478"/>
      <c r="AX30" s="478"/>
      <c r="AY30" s="479"/>
      <c r="AZ30" s="323">
        <f>IF(ISBLANK('①請求書（控）'!$BC31),"",'①請求書（控）'!$BC31)</f>
        <v>0.1</v>
      </c>
      <c r="BA30" s="324"/>
      <c r="BB30" s="324"/>
      <c r="BC30" s="324"/>
      <c r="BD30" s="324"/>
      <c r="BE30" s="325"/>
      <c r="BF30" s="161" t="str">
        <f>IF(ISBLANK('①請求書（控）'!$BI31),"",'①請求書（控）'!$BI31)</f>
        <v/>
      </c>
      <c r="BG30" s="162"/>
      <c r="BH30" s="163"/>
      <c r="BI30" s="37"/>
      <c r="BJ30" s="38"/>
      <c r="BK30" s="38"/>
      <c r="BL30" s="38"/>
      <c r="BM30" s="38"/>
      <c r="BN30" s="38"/>
      <c r="BO30" s="38"/>
      <c r="BP30" s="38"/>
      <c r="BQ30" s="38"/>
      <c r="BR30" s="39"/>
    </row>
    <row r="31" spans="1:70" ht="24" customHeight="1"/>
  </sheetData>
  <mergeCells count="160">
    <mergeCell ref="AZ29:BE29"/>
    <mergeCell ref="BF29:BH29"/>
    <mergeCell ref="L29:R29"/>
    <mergeCell ref="S29:Z29"/>
    <mergeCell ref="AA29:AM29"/>
    <mergeCell ref="AN29:AO29"/>
    <mergeCell ref="AP29:AS29"/>
    <mergeCell ref="AT29:AY29"/>
    <mergeCell ref="L30:R30"/>
    <mergeCell ref="S30:Z30"/>
    <mergeCell ref="AA30:AM30"/>
    <mergeCell ref="AN30:AO30"/>
    <mergeCell ref="AP30:AS30"/>
    <mergeCell ref="AT30:AY30"/>
    <mergeCell ref="AZ30:BE30"/>
    <mergeCell ref="BF30:BH30"/>
    <mergeCell ref="AZ27:BE27"/>
    <mergeCell ref="BF27:BH27"/>
    <mergeCell ref="L28:R28"/>
    <mergeCell ref="S28:Z28"/>
    <mergeCell ref="AA28:AM28"/>
    <mergeCell ref="AN28:AO28"/>
    <mergeCell ref="AP28:AS28"/>
    <mergeCell ref="AT28:AY28"/>
    <mergeCell ref="AZ28:BE28"/>
    <mergeCell ref="BF28:BH28"/>
    <mergeCell ref="L27:R27"/>
    <mergeCell ref="S27:Z27"/>
    <mergeCell ref="AA27:AM27"/>
    <mergeCell ref="AN27:AO27"/>
    <mergeCell ref="AP27:AS27"/>
    <mergeCell ref="AT27:AY27"/>
    <mergeCell ref="AZ25:BE25"/>
    <mergeCell ref="BF25:BH25"/>
    <mergeCell ref="L26:R26"/>
    <mergeCell ref="S26:Z26"/>
    <mergeCell ref="AA26:AM26"/>
    <mergeCell ref="AN26:AO26"/>
    <mergeCell ref="AP26:AS26"/>
    <mergeCell ref="AT26:AY26"/>
    <mergeCell ref="AZ26:BE26"/>
    <mergeCell ref="BF26:BH26"/>
    <mergeCell ref="L25:R25"/>
    <mergeCell ref="S25:Z25"/>
    <mergeCell ref="AA25:AM25"/>
    <mergeCell ref="AN25:AO25"/>
    <mergeCell ref="AP25:AS25"/>
    <mergeCell ref="AT25:AY25"/>
    <mergeCell ref="AZ23:BE23"/>
    <mergeCell ref="BF23:BH23"/>
    <mergeCell ref="L24:R24"/>
    <mergeCell ref="S24:Z24"/>
    <mergeCell ref="AA24:AM24"/>
    <mergeCell ref="AN24:AO24"/>
    <mergeCell ref="AP24:AS24"/>
    <mergeCell ref="AT24:AY24"/>
    <mergeCell ref="AZ24:BE24"/>
    <mergeCell ref="BF24:BH24"/>
    <mergeCell ref="L23:R23"/>
    <mergeCell ref="S23:Z23"/>
    <mergeCell ref="AA23:AM23"/>
    <mergeCell ref="AN23:AO23"/>
    <mergeCell ref="AP23:AS23"/>
    <mergeCell ref="AT23:AY23"/>
    <mergeCell ref="AZ21:BE21"/>
    <mergeCell ref="BF21:BH21"/>
    <mergeCell ref="L22:R22"/>
    <mergeCell ref="S22:Z22"/>
    <mergeCell ref="AA22:AM22"/>
    <mergeCell ref="AN22:AO22"/>
    <mergeCell ref="AP22:AS22"/>
    <mergeCell ref="AT22:AY22"/>
    <mergeCell ref="AZ22:BE22"/>
    <mergeCell ref="BF22:BH22"/>
    <mergeCell ref="L21:R21"/>
    <mergeCell ref="S21:Z21"/>
    <mergeCell ref="AA21:AM21"/>
    <mergeCell ref="AN21:AO21"/>
    <mergeCell ref="AP21:AS21"/>
    <mergeCell ref="AT21:AY21"/>
    <mergeCell ref="AZ19:BE19"/>
    <mergeCell ref="BF19:BH19"/>
    <mergeCell ref="L20:R20"/>
    <mergeCell ref="S20:Z20"/>
    <mergeCell ref="AA20:AM20"/>
    <mergeCell ref="AN20:AO20"/>
    <mergeCell ref="AP20:AS20"/>
    <mergeCell ref="AT20:AY20"/>
    <mergeCell ref="AZ20:BE20"/>
    <mergeCell ref="BF20:BH20"/>
    <mergeCell ref="L19:R19"/>
    <mergeCell ref="S19:Z19"/>
    <mergeCell ref="AA19:AM19"/>
    <mergeCell ref="AN19:AO19"/>
    <mergeCell ref="AP19:AS19"/>
    <mergeCell ref="AT19:AY19"/>
    <mergeCell ref="AZ17:BE17"/>
    <mergeCell ref="BF17:BH17"/>
    <mergeCell ref="L18:R18"/>
    <mergeCell ref="S18:Z18"/>
    <mergeCell ref="AA18:AM18"/>
    <mergeCell ref="AN18:AO18"/>
    <mergeCell ref="AP18:AS18"/>
    <mergeCell ref="AT18:AY18"/>
    <mergeCell ref="AZ18:BE18"/>
    <mergeCell ref="BF18:BH18"/>
    <mergeCell ref="L17:R17"/>
    <mergeCell ref="S17:Z17"/>
    <mergeCell ref="AA17:AM17"/>
    <mergeCell ref="AN17:AO17"/>
    <mergeCell ref="AP17:AS17"/>
    <mergeCell ref="AT17:AY17"/>
    <mergeCell ref="AP15:AS16"/>
    <mergeCell ref="AT15:AY16"/>
    <mergeCell ref="AZ15:BE16"/>
    <mergeCell ref="BF15:BH16"/>
    <mergeCell ref="BI15:BR16"/>
    <mergeCell ref="L16:R16"/>
    <mergeCell ref="S16:Z16"/>
    <mergeCell ref="A15:A16"/>
    <mergeCell ref="B15:K16"/>
    <mergeCell ref="L15:R15"/>
    <mergeCell ref="S15:Z15"/>
    <mergeCell ref="AA15:AM16"/>
    <mergeCell ref="AN15:AO16"/>
    <mergeCell ref="W9:AA9"/>
    <mergeCell ref="AY10:BH10"/>
    <mergeCell ref="BI10:BR10"/>
    <mergeCell ref="B11:D12"/>
    <mergeCell ref="C14:K14"/>
    <mergeCell ref="AP14:BH14"/>
    <mergeCell ref="B7:K8"/>
    <mergeCell ref="L7:S7"/>
    <mergeCell ref="AT7:AW7"/>
    <mergeCell ref="AX7:BD7"/>
    <mergeCell ref="BE7:BK7"/>
    <mergeCell ref="BL7:BR7"/>
    <mergeCell ref="Y8:AA8"/>
    <mergeCell ref="AQ8:AR8"/>
    <mergeCell ref="AT6:AW6"/>
    <mergeCell ref="AX6:BD6"/>
    <mergeCell ref="BE6:BK6"/>
    <mergeCell ref="BL6:BR6"/>
    <mergeCell ref="W4:X4"/>
    <mergeCell ref="Y4:AC4"/>
    <mergeCell ref="AT4:AW4"/>
    <mergeCell ref="AX4:BD4"/>
    <mergeCell ref="BE4:BK4"/>
    <mergeCell ref="BL4:BR4"/>
    <mergeCell ref="BG1:BJ1"/>
    <mergeCell ref="BK1:BR1"/>
    <mergeCell ref="BK2:BL2"/>
    <mergeCell ref="BN2:BO2"/>
    <mergeCell ref="AX3:BD3"/>
    <mergeCell ref="BE3:BK3"/>
    <mergeCell ref="BL3:BR3"/>
    <mergeCell ref="AT5:AW5"/>
    <mergeCell ref="AX5:BD5"/>
    <mergeCell ref="BE5:BK5"/>
    <mergeCell ref="BL5:BR5"/>
  </mergeCells>
  <phoneticPr fontId="1"/>
  <printOptions horizontalCentered="1"/>
  <pageMargins left="0" right="0" top="0.39370078740157483" bottom="0.43307086614173229" header="0.19685039370078741" footer="0.19685039370078741"/>
  <pageSetup paperSize="9" scale="70" orientation="landscape"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入力要領</vt:lpstr>
      <vt:lpstr>入力欄</vt:lpstr>
      <vt:lpstr>②提出（請求書）</vt:lpstr>
      <vt:lpstr>②提出（請求書） (複数)</vt:lpstr>
      <vt:lpstr>①請求書（控）</vt:lpstr>
      <vt:lpstr>①請求書（控） (複数)</vt:lpstr>
      <vt:lpstr>'①請求書（控）'!Print_Area</vt:lpstr>
      <vt:lpstr>'②提出（請求書）'!Print_Area</vt:lpstr>
      <vt:lpstr>入力要領!Print_Area</vt:lpstr>
      <vt:lpstr>'　③提出（納品書）'!Print_Titles</vt:lpstr>
      <vt:lpstr>'①請求書（控）'!Print_Titles</vt:lpstr>
      <vt:lpstr>'①請求書（控） (複数)'!Print_Titles</vt:lpstr>
      <vt:lpstr>'②提出（請求書）'!Print_Titles</vt:lpstr>
      <vt:lpstr>'②提出（請求書） (複数)'!Print_Titles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篠崎 幸夫</dc:creator>
  <cp:lastModifiedBy>石井 光</cp:lastModifiedBy>
  <cp:lastPrinted>2023-08-04T06:42:09Z</cp:lastPrinted>
  <dcterms:created xsi:type="dcterms:W3CDTF">2023-05-12T02:43:26Z</dcterms:created>
  <dcterms:modified xsi:type="dcterms:W3CDTF">2023-10-05T09:37:25Z</dcterms:modified>
</cp:coreProperties>
</file>